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7740" activeTab="0"/>
  </bookViews>
  <sheets>
    <sheet name="FBA" sheetId="1" r:id="rId1"/>
    <sheet name="VA" sheetId="2" r:id="rId2"/>
    <sheet name="Finans. sumos" sheetId="3" r:id="rId3"/>
  </sheets>
  <definedNames/>
  <calcPr fullCalcOnLoad="1"/>
</workbook>
</file>

<file path=xl/sharedStrings.xml><?xml version="1.0" encoding="utf-8"?>
<sst xmlns="http://schemas.openxmlformats.org/spreadsheetml/2006/main" count="321" uniqueCount="250">
  <si>
    <t>2-ojo VSAFAS „Finansinės būklės ataskaita“</t>
  </si>
  <si>
    <t>2 priedas</t>
  </si>
  <si>
    <t>KAUNO MILIKONIŲ VIDURINĖ MOKYKLA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</si>
  <si>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</si>
  <si>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190139997    Baltijos g. 30, Kaunas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</si>
  <si>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</si>
  <si>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</si>
  <si>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</si>
  <si>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Eil. Nr.</t>
  </si>
  <si>
    <t>Straipsniai</t>
  </si>
  <si>
    <t xml:space="preserve">Pastabos Nr. 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</si>
  <si>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</si>
  <si>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</si>
  <si>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</si>
  <si>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</si>
  <si>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</si>
  <si>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</si>
  <si>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</si>
  <si>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</si>
  <si>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</si>
  <si>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</si>
  <si>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</si>
  <si>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</si>
  <si>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</si>
  <si>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</si>
  <si>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</si>
  <si>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</si>
  <si>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</si>
  <si>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</si>
  <si>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</si>
  <si>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</si>
  <si>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</si>
  <si>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</si>
  <si>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</si>
  <si>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</si>
  <si>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</si>
  <si>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</si>
  <si>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</si>
  <si>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</si>
  <si>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</si>
  <si>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</si>
  <si>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</si>
  <si>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</si>
  <si>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</si>
  <si>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</si>
  <si>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</si>
  <si>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</si>
  <si>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</si>
  <si>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</si>
  <si>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</si>
  <si>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</si>
  <si>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</si>
  <si>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</si>
  <si>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</si>
  <si>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</si>
  <si>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</si>
  <si>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</si>
  <si>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</si>
  <si>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</si>
  <si>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</si>
  <si>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</si>
  <si>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</si>
  <si>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</si>
  <si>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</si>
  <si>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</si>
  <si>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</si>
  <si>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</si>
  <si>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</si>
  <si>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</si>
  <si>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</si>
  <si>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</si>
  <si>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</si>
  <si>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</si>
  <si>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</si>
  <si>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</si>
  <si>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</si>
  <si>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</si>
  <si>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</si>
  <si>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</si>
  <si>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</si>
  <si>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</si>
  <si>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</si>
  <si>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</si>
  <si>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</si>
  <si>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</si>
  <si>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</si>
  <si>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</si>
  <si>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</si>
  <si>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</si>
  <si>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</si>
  <si>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</si>
  <si>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</si>
  <si>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</si>
  <si>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</si>
  <si>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</si>
  <si>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</si>
  <si>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</si>
  <si>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</si>
  <si>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</si>
  <si>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</si>
  <si>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</si>
  <si>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</si>
  <si>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</si>
  <si>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</si>
  <si>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</si>
  <si>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</si>
  <si>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</si>
  <si>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</si>
  <si>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</si>
  <si>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</si>
  <si>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</si>
  <si>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</si>
  <si>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</si>
  <si>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</si>
  <si>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</si>
  <si>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</si>
  <si>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</si>
  <si>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</si>
  <si>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</si>
  <si>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</si>
  <si>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</si>
  <si>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</si>
  <si>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</si>
  <si>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</si>
  <si>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</si>
  <si>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</si>
  <si>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</si>
  <si>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PAGAL 2015 M . KOVO 31 D. DUOMENIS</t>
  </si>
  <si>
    <t>2015-04-15 Nr. 34-106</t>
  </si>
  <si>
    <t>Paskutinė praėjusio ataskaitinio laikotarpio diena</t>
  </si>
  <si>
    <t>Paskutinė ataskaitinio laikotarpio diena</t>
  </si>
  <si>
    <t>Pateikimo valiuta ir tikslumas: eurais</t>
  </si>
  <si>
    <t>Direktorius</t>
  </si>
  <si>
    <t>Janas Ryzgelis</t>
  </si>
  <si>
    <t>(viešojo sektoriaus subjekto vadovas arba jo įgaliotas administracijos                                      (parašas)</t>
  </si>
  <si>
    <t>(vardas ir pavardė)</t>
  </si>
  <si>
    <t xml:space="preserve">vadovas) </t>
  </si>
  <si>
    <t xml:space="preserve">                   Vyr. buhalterė</t>
  </si>
  <si>
    <t>Irena Žižytė</t>
  </si>
  <si>
    <t>(vyriausiasis buhalteris (buhalteris))                                                                                             (parašas)</t>
  </si>
  <si>
    <t>3-iojo VSAFAS „Veiklos rezultatų ataskaita“</t>
  </si>
  <si>
    <t>(viešojo sektoriaus subjekto arba viešojo sektoriaus subjektų grupės pavadinimas)</t>
  </si>
  <si>
    <t>190139997   Baltijos g. 30, Kaunas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</si>
  <si>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</si>
  <si>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</si>
  <si>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</si>
  <si>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</si>
  <si>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</si>
  <si>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</si>
  <si>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</si>
  <si>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</si>
  <si>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</si>
  <si>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</si>
  <si>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</si>
  <si>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</si>
  <si>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</si>
  <si>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</si>
  <si>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</si>
  <si>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</si>
  <si>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</si>
  <si>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</si>
  <si>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</si>
  <si>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</si>
  <si>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</si>
  <si>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</si>
  <si>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</si>
  <si>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</si>
  <si>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</si>
  <si>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</si>
  <si>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</si>
  <si>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</si>
  <si>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</si>
  <si>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</si>
  <si>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</si>
  <si>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</si>
  <si>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</si>
  <si>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</si>
  <si>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</si>
  <si>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</si>
  <si>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</si>
  <si>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</si>
  <si>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</si>
  <si>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</si>
  <si>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</si>
  <si>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</si>
  <si>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</si>
  <si>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</si>
  <si>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</si>
  <si>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</si>
  <si>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</si>
  <si>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</si>
  <si>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</si>
  <si>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</si>
  <si>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</si>
  <si>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</si>
  <si>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</si>
  <si>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</si>
  <si>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</si>
  <si>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</si>
  <si>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</si>
  <si>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</si>
  <si>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</si>
  <si>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</si>
  <si>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</si>
  <si>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</si>
  <si>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                      Direktorius</t>
  </si>
  <si>
    <t>( viešojo sektoriaus subjekto vadovas arba jo įgaliotas administracijos  vadovas)                            (parašas)</t>
  </si>
  <si>
    <t xml:space="preserve">      Vyr. buhalterė</t>
  </si>
  <si>
    <t>( vyriausias buhalteris ( buhalteris )</t>
  </si>
  <si>
    <t>PAGAL 2015 M. KOVO 31 D. DUOMENIS</t>
  </si>
  <si>
    <t>2015-04-15 Nr 34-107</t>
  </si>
  <si>
    <t xml:space="preserve">            20-ojo VSAFAS „Finansavimo sumos“</t>
  </si>
  <si>
    <t>190139997  Baltijos g. 30, Kaunas</t>
  </si>
  <si>
    <t xml:space="preserve">            4 priedas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</si>
  <si>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</si>
  <si>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</si>
  <si>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</si>
  <si>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</si>
  <si>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</si>
  <si>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</si>
  <si>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>Finansavimo sumų pergrupa-vimas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</si>
  <si>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</si>
  <si>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</si>
  <si>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</si>
  <si>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</si>
  <si>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</si>
  <si>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</si>
  <si>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</si>
  <si>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</si>
  <si>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</si>
  <si>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</si>
  <si>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</si>
  <si>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</si>
  <si>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</si>
  <si>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</si>
  <si>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</si>
  <si>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</si>
  <si>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</si>
  <si>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</si>
  <si>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</si>
  <si>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</si>
  <si>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</si>
  <si>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</si>
  <si>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</si>
  <si>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</si>
  <si>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</si>
  <si>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</si>
  <si>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</si>
  <si>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</si>
  <si>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Ataskaitinis laikotarpis 2015-01-01-2015-03-31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</si>
</sst>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(* #,##0.00_);_(* \(#,##0.00\);_(* &quot;-&quot;??_);_(@_)"/>
    <numFmt numFmtId="165" formatCode="_-* #,##0.000\ _L_t_-;\-* #,##0.000\ _L_t_-;_-* &quot;-&quot;??\ _L_t_-;_-@_-"/>
    <numFmt numFmtId="166" formatCode="0.000"/>
    <numFmt numFmtId="167" formatCode="0.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0"/>
      <name val="TimesNewRoman,Bold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3" fontId="2" fillId="2" borderId="1" xfId="15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6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43" fontId="1" fillId="2" borderId="1" xfId="15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6" fontId="1" fillId="2" borderId="1" xfId="0" applyNumberFormat="1" applyFont="1" applyFill="1" applyBorder="1" applyAlignment="1" quotePrefix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6" fontId="1" fillId="0" borderId="1" xfId="0" applyNumberFormat="1" applyFont="1" applyFill="1" applyBorder="1" applyAlignment="1">
      <alignment horizontal="left" vertical="center"/>
    </xf>
    <xf numFmtId="43" fontId="1" fillId="0" borderId="1" xfId="15" applyFont="1" applyFill="1" applyBorder="1" applyAlignment="1">
      <alignment vertical="center"/>
    </xf>
    <xf numFmtId="0" fontId="1" fillId="2" borderId="1" xfId="0" applyFont="1" applyFill="1" applyBorder="1" applyAlignment="1" quotePrefix="1">
      <alignment horizontal="left" vertical="center" wrapText="1"/>
    </xf>
    <xf numFmtId="2" fontId="1" fillId="2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43" fontId="1" fillId="2" borderId="7" xfId="15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43" fontId="1" fillId="0" borderId="1" xfId="15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2" borderId="5" xfId="0" applyFont="1" applyFill="1" applyBorder="1" applyAlignment="1" quotePrefix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3" fontId="11" fillId="2" borderId="1" xfId="15" applyFont="1" applyFill="1" applyBorder="1" applyAlignment="1">
      <alignment vertical="center" wrapText="1"/>
    </xf>
    <xf numFmtId="2" fontId="12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43" fontId="2" fillId="2" borderId="0" xfId="15" applyFont="1" applyFill="1" applyBorder="1" applyAlignment="1">
      <alignment vertical="center" wrapText="1"/>
    </xf>
    <xf numFmtId="43" fontId="1" fillId="2" borderId="1" xfId="15" applyNumberFormat="1" applyFont="1" applyFill="1" applyBorder="1" applyAlignment="1">
      <alignment vertical="center" wrapText="1"/>
    </xf>
    <xf numFmtId="43" fontId="1" fillId="2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3" fontId="2" fillId="0" borderId="1" xfId="15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43" fontId="1" fillId="0" borderId="1" xfId="15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43" fontId="1" fillId="2" borderId="1" xfId="15" applyFont="1" applyFill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43" fontId="1" fillId="2" borderId="1" xfId="15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43" fontId="21" fillId="0" borderId="1" xfId="15" applyFont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right" vertical="center" wrapText="1"/>
    </xf>
    <xf numFmtId="43" fontId="21" fillId="0" borderId="1" xfId="15" applyFont="1" applyBorder="1" applyAlignment="1">
      <alignment horizontal="justify" vertical="center" wrapText="1"/>
    </xf>
    <xf numFmtId="2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3" fontId="3" fillId="0" borderId="1" xfId="15" applyFont="1" applyBorder="1" applyAlignment="1">
      <alignment horizontal="justify" vertical="center" wrapText="1"/>
    </xf>
    <xf numFmtId="2" fontId="23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2" fontId="2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justify" vertical="center" wrapText="1"/>
    </xf>
    <xf numFmtId="0" fontId="23" fillId="0" borderId="0" xfId="0" applyFont="1" applyAlignment="1">
      <alignment vertical="center"/>
    </xf>
    <xf numFmtId="0" fontId="21" fillId="0" borderId="1" xfId="0" applyFont="1" applyBorder="1" applyAlignment="1">
      <alignment horizontal="right" vertical="center" wrapText="1"/>
    </xf>
    <xf numFmtId="2" fontId="1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21" fillId="0" borderId="1" xfId="15" applyFont="1" applyBorder="1" applyAlignment="1">
      <alignment horizontal="right" vertical="center" wrapText="1"/>
    </xf>
    <xf numFmtId="43" fontId="3" fillId="0" borderId="1" xfId="15" applyFont="1" applyBorder="1" applyAlignment="1">
      <alignment horizontal="right" vertical="center" wrapText="1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3" fillId="2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94</xdr:row>
      <xdr:rowOff>0</xdr:rowOff>
    </xdr:from>
    <xdr:to>
      <xdr:col>3</xdr:col>
      <xdr:colOff>3209925</xdr:colOff>
      <xdr:row>94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6354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19050</xdr:rowOff>
    </xdr:from>
    <xdr:to>
      <xdr:col>5</xdr:col>
      <xdr:colOff>781050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885825" y="847725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6</xdr:col>
      <xdr:colOff>695325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533400" y="1162050"/>
          <a:ext cx="560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3219450</xdr:colOff>
      <xdr:row>94</xdr:row>
      <xdr:rowOff>0</xdr:rowOff>
    </xdr:from>
    <xdr:to>
      <xdr:col>3</xdr:col>
      <xdr:colOff>3219450</xdr:colOff>
      <xdr:row>94</xdr:row>
      <xdr:rowOff>0</xdr:rowOff>
    </xdr:to>
    <xdr:sp>
      <xdr:nvSpPr>
        <xdr:cNvPr id="4" name="Line 4"/>
        <xdr:cNvSpPr>
          <a:spLocks/>
        </xdr:cNvSpPr>
      </xdr:nvSpPr>
      <xdr:spPr>
        <a:xfrm>
          <a:off x="3924300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19050</xdr:rowOff>
    </xdr:from>
    <xdr:to>
      <xdr:col>5</xdr:col>
      <xdr:colOff>781050</xdr:colOff>
      <xdr:row>5</xdr:row>
      <xdr:rowOff>19050</xdr:rowOff>
    </xdr:to>
    <xdr:sp>
      <xdr:nvSpPr>
        <xdr:cNvPr id="5" name="Line 5"/>
        <xdr:cNvSpPr>
          <a:spLocks/>
        </xdr:cNvSpPr>
      </xdr:nvSpPr>
      <xdr:spPr>
        <a:xfrm>
          <a:off x="885825" y="847725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6</xdr:col>
      <xdr:colOff>695325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533400" y="1162050"/>
          <a:ext cx="560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19050</xdr:rowOff>
    </xdr:from>
    <xdr:to>
      <xdr:col>5</xdr:col>
      <xdr:colOff>781050</xdr:colOff>
      <xdr:row>5</xdr:row>
      <xdr:rowOff>19050</xdr:rowOff>
    </xdr:to>
    <xdr:sp>
      <xdr:nvSpPr>
        <xdr:cNvPr id="7" name="Line 7"/>
        <xdr:cNvSpPr>
          <a:spLocks/>
        </xdr:cNvSpPr>
      </xdr:nvSpPr>
      <xdr:spPr>
        <a:xfrm>
          <a:off x="885825" y="847725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6</xdr:col>
      <xdr:colOff>695325</xdr:colOff>
      <xdr:row>7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533400" y="1162050"/>
          <a:ext cx="560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0</xdr:rowOff>
    </xdr:from>
    <xdr:to>
      <xdr:col>3</xdr:col>
      <xdr:colOff>3209925</xdr:colOff>
      <xdr:row>94</xdr:row>
      <xdr:rowOff>0</xdr:rowOff>
    </xdr:to>
    <xdr:sp>
      <xdr:nvSpPr>
        <xdr:cNvPr id="9" name="Line 9"/>
        <xdr:cNvSpPr>
          <a:spLocks/>
        </xdr:cNvSpPr>
      </xdr:nvSpPr>
      <xdr:spPr>
        <a:xfrm>
          <a:off x="47625" y="16354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0</xdr:rowOff>
    </xdr:from>
    <xdr:to>
      <xdr:col>3</xdr:col>
      <xdr:colOff>3209925</xdr:colOff>
      <xdr:row>94</xdr:row>
      <xdr:rowOff>0</xdr:rowOff>
    </xdr:to>
    <xdr:sp>
      <xdr:nvSpPr>
        <xdr:cNvPr id="10" name="Line 10"/>
        <xdr:cNvSpPr>
          <a:spLocks/>
        </xdr:cNvSpPr>
      </xdr:nvSpPr>
      <xdr:spPr>
        <a:xfrm>
          <a:off x="47625" y="16354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100</xdr:row>
      <xdr:rowOff>0</xdr:rowOff>
    </xdr:from>
    <xdr:to>
      <xdr:col>3</xdr:col>
      <xdr:colOff>3209925</xdr:colOff>
      <xdr:row>100</xdr:row>
      <xdr:rowOff>9525</xdr:rowOff>
    </xdr:to>
    <xdr:sp>
      <xdr:nvSpPr>
        <xdr:cNvPr id="11" name="Line 11"/>
        <xdr:cNvSpPr>
          <a:spLocks/>
        </xdr:cNvSpPr>
      </xdr:nvSpPr>
      <xdr:spPr>
        <a:xfrm>
          <a:off x="47625" y="17354550"/>
          <a:ext cx="3867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57</xdr:row>
      <xdr:rowOff>19050</xdr:rowOff>
    </xdr:from>
    <xdr:to>
      <xdr:col>5</xdr:col>
      <xdr:colOff>257175</xdr:colOff>
      <xdr:row>57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25" y="102393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57</xdr:row>
      <xdr:rowOff>0</xdr:rowOff>
    </xdr:from>
    <xdr:to>
      <xdr:col>8</xdr:col>
      <xdr:colOff>57150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>
          <a:off x="4200525" y="102203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38100</xdr:rowOff>
    </xdr:from>
    <xdr:to>
      <xdr:col>5</xdr:col>
      <xdr:colOff>381000</xdr:colOff>
      <xdr:row>61</xdr:row>
      <xdr:rowOff>38100</xdr:rowOff>
    </xdr:to>
    <xdr:sp>
      <xdr:nvSpPr>
        <xdr:cNvPr id="3" name="Line 3"/>
        <xdr:cNvSpPr>
          <a:spLocks/>
        </xdr:cNvSpPr>
      </xdr:nvSpPr>
      <xdr:spPr>
        <a:xfrm>
          <a:off x="19050" y="10896600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61</xdr:row>
      <xdr:rowOff>0</xdr:rowOff>
    </xdr:from>
    <xdr:to>
      <xdr:col>8</xdr:col>
      <xdr:colOff>57150</xdr:colOff>
      <xdr:row>61</xdr:row>
      <xdr:rowOff>0</xdr:rowOff>
    </xdr:to>
    <xdr:sp>
      <xdr:nvSpPr>
        <xdr:cNvPr id="4" name="Line 4"/>
        <xdr:cNvSpPr>
          <a:spLocks/>
        </xdr:cNvSpPr>
      </xdr:nvSpPr>
      <xdr:spPr>
        <a:xfrm>
          <a:off x="4200525" y="108585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1028700" y="7715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9525</xdr:rowOff>
    </xdr:from>
    <xdr:to>
      <xdr:col>7</xdr:col>
      <xdr:colOff>95250</xdr:colOff>
      <xdr:row>6</xdr:row>
      <xdr:rowOff>9525</xdr:rowOff>
    </xdr:to>
    <xdr:sp>
      <xdr:nvSpPr>
        <xdr:cNvPr id="6" name="Line 6"/>
        <xdr:cNvSpPr>
          <a:spLocks/>
        </xdr:cNvSpPr>
      </xdr:nvSpPr>
      <xdr:spPr>
        <a:xfrm>
          <a:off x="1028700" y="1123950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28575</xdr:rowOff>
    </xdr:from>
    <xdr:to>
      <xdr:col>0</xdr:col>
      <xdr:colOff>38100</xdr:colOff>
      <xdr:row>61</xdr:row>
      <xdr:rowOff>57150</xdr:rowOff>
    </xdr:to>
    <xdr:sp>
      <xdr:nvSpPr>
        <xdr:cNvPr id="7" name="Line 7"/>
        <xdr:cNvSpPr>
          <a:spLocks/>
        </xdr:cNvSpPr>
      </xdr:nvSpPr>
      <xdr:spPr>
        <a:xfrm flipV="1">
          <a:off x="19050" y="10887075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57</xdr:row>
      <xdr:rowOff>19050</xdr:rowOff>
    </xdr:from>
    <xdr:to>
      <xdr:col>5</xdr:col>
      <xdr:colOff>257175</xdr:colOff>
      <xdr:row>57</xdr:row>
      <xdr:rowOff>19050</xdr:rowOff>
    </xdr:to>
    <xdr:sp>
      <xdr:nvSpPr>
        <xdr:cNvPr id="8" name="Line 8"/>
        <xdr:cNvSpPr>
          <a:spLocks/>
        </xdr:cNvSpPr>
      </xdr:nvSpPr>
      <xdr:spPr>
        <a:xfrm>
          <a:off x="9525" y="102393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57</xdr:row>
      <xdr:rowOff>0</xdr:rowOff>
    </xdr:from>
    <xdr:to>
      <xdr:col>8</xdr:col>
      <xdr:colOff>57150</xdr:colOff>
      <xdr:row>57</xdr:row>
      <xdr:rowOff>0</xdr:rowOff>
    </xdr:to>
    <xdr:sp>
      <xdr:nvSpPr>
        <xdr:cNvPr id="9" name="Line 9"/>
        <xdr:cNvSpPr>
          <a:spLocks/>
        </xdr:cNvSpPr>
      </xdr:nvSpPr>
      <xdr:spPr>
        <a:xfrm>
          <a:off x="4200525" y="102203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38100</xdr:rowOff>
    </xdr:from>
    <xdr:to>
      <xdr:col>5</xdr:col>
      <xdr:colOff>381000</xdr:colOff>
      <xdr:row>61</xdr:row>
      <xdr:rowOff>38100</xdr:rowOff>
    </xdr:to>
    <xdr:sp>
      <xdr:nvSpPr>
        <xdr:cNvPr id="10" name="Line 10"/>
        <xdr:cNvSpPr>
          <a:spLocks/>
        </xdr:cNvSpPr>
      </xdr:nvSpPr>
      <xdr:spPr>
        <a:xfrm>
          <a:off x="19050" y="10896600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61</xdr:row>
      <xdr:rowOff>0</xdr:rowOff>
    </xdr:from>
    <xdr:to>
      <xdr:col>8</xdr:col>
      <xdr:colOff>57150</xdr:colOff>
      <xdr:row>61</xdr:row>
      <xdr:rowOff>0</xdr:rowOff>
    </xdr:to>
    <xdr:sp>
      <xdr:nvSpPr>
        <xdr:cNvPr id="11" name="Line 11"/>
        <xdr:cNvSpPr>
          <a:spLocks/>
        </xdr:cNvSpPr>
      </xdr:nvSpPr>
      <xdr:spPr>
        <a:xfrm>
          <a:off x="4200525" y="108585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12" name="Line 12"/>
        <xdr:cNvSpPr>
          <a:spLocks/>
        </xdr:cNvSpPr>
      </xdr:nvSpPr>
      <xdr:spPr>
        <a:xfrm>
          <a:off x="1028700" y="7715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9525</xdr:rowOff>
    </xdr:from>
    <xdr:to>
      <xdr:col>7</xdr:col>
      <xdr:colOff>95250</xdr:colOff>
      <xdr:row>6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28700" y="1123950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28575</xdr:rowOff>
    </xdr:from>
    <xdr:to>
      <xdr:col>0</xdr:col>
      <xdr:colOff>38100</xdr:colOff>
      <xdr:row>61</xdr:row>
      <xdr:rowOff>57150</xdr:rowOff>
    </xdr:to>
    <xdr:sp>
      <xdr:nvSpPr>
        <xdr:cNvPr id="14" name="Line 14"/>
        <xdr:cNvSpPr>
          <a:spLocks/>
        </xdr:cNvSpPr>
      </xdr:nvSpPr>
      <xdr:spPr>
        <a:xfrm flipV="1">
          <a:off x="19050" y="10887075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57</xdr:row>
      <xdr:rowOff>19050</xdr:rowOff>
    </xdr:from>
    <xdr:to>
      <xdr:col>5</xdr:col>
      <xdr:colOff>257175</xdr:colOff>
      <xdr:row>57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9525" y="102393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57</xdr:row>
      <xdr:rowOff>0</xdr:rowOff>
    </xdr:from>
    <xdr:to>
      <xdr:col>8</xdr:col>
      <xdr:colOff>57150</xdr:colOff>
      <xdr:row>57</xdr:row>
      <xdr:rowOff>0</xdr:rowOff>
    </xdr:to>
    <xdr:sp>
      <xdr:nvSpPr>
        <xdr:cNvPr id="16" name="Line 16"/>
        <xdr:cNvSpPr>
          <a:spLocks/>
        </xdr:cNvSpPr>
      </xdr:nvSpPr>
      <xdr:spPr>
        <a:xfrm>
          <a:off x="4200525" y="102203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38100</xdr:rowOff>
    </xdr:from>
    <xdr:to>
      <xdr:col>5</xdr:col>
      <xdr:colOff>381000</xdr:colOff>
      <xdr:row>61</xdr:row>
      <xdr:rowOff>38100</xdr:rowOff>
    </xdr:to>
    <xdr:sp>
      <xdr:nvSpPr>
        <xdr:cNvPr id="17" name="Line 17"/>
        <xdr:cNvSpPr>
          <a:spLocks/>
        </xdr:cNvSpPr>
      </xdr:nvSpPr>
      <xdr:spPr>
        <a:xfrm>
          <a:off x="19050" y="10896600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61</xdr:row>
      <xdr:rowOff>0</xdr:rowOff>
    </xdr:from>
    <xdr:to>
      <xdr:col>8</xdr:col>
      <xdr:colOff>57150</xdr:colOff>
      <xdr:row>61</xdr:row>
      <xdr:rowOff>0</xdr:rowOff>
    </xdr:to>
    <xdr:sp>
      <xdr:nvSpPr>
        <xdr:cNvPr id="18" name="Line 18"/>
        <xdr:cNvSpPr>
          <a:spLocks/>
        </xdr:cNvSpPr>
      </xdr:nvSpPr>
      <xdr:spPr>
        <a:xfrm>
          <a:off x="4200525" y="108585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19" name="Line 19"/>
        <xdr:cNvSpPr>
          <a:spLocks/>
        </xdr:cNvSpPr>
      </xdr:nvSpPr>
      <xdr:spPr>
        <a:xfrm>
          <a:off x="1028700" y="7715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9525</xdr:rowOff>
    </xdr:from>
    <xdr:to>
      <xdr:col>7</xdr:col>
      <xdr:colOff>95250</xdr:colOff>
      <xdr:row>6</xdr:row>
      <xdr:rowOff>9525</xdr:rowOff>
    </xdr:to>
    <xdr:sp>
      <xdr:nvSpPr>
        <xdr:cNvPr id="20" name="Line 20"/>
        <xdr:cNvSpPr>
          <a:spLocks/>
        </xdr:cNvSpPr>
      </xdr:nvSpPr>
      <xdr:spPr>
        <a:xfrm>
          <a:off x="1028700" y="1123950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28575</xdr:rowOff>
    </xdr:from>
    <xdr:to>
      <xdr:col>0</xdr:col>
      <xdr:colOff>38100</xdr:colOff>
      <xdr:row>61</xdr:row>
      <xdr:rowOff>57150</xdr:rowOff>
    </xdr:to>
    <xdr:sp>
      <xdr:nvSpPr>
        <xdr:cNvPr id="21" name="Line 21"/>
        <xdr:cNvSpPr>
          <a:spLocks/>
        </xdr:cNvSpPr>
      </xdr:nvSpPr>
      <xdr:spPr>
        <a:xfrm flipV="1">
          <a:off x="19050" y="10887075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workbookViewId="0" topLeftCell="A1">
      <selection activeCell="F62" sqref="F62"/>
    </sheetView>
  </sheetViews>
  <sheetFormatPr defaultColWidth="9.140625" defaultRowHeight="12.75"/>
  <cols>
    <col min="1" max="1" width="4.7109375" style="4" customWidth="1"/>
    <col min="2" max="2" width="3.140625" style="5" customWidth="1"/>
    <col min="3" max="3" width="2.7109375" style="5" customWidth="1"/>
    <col min="4" max="4" width="49.57421875" style="5" customWidth="1"/>
    <col min="5" max="5" width="7.7109375" style="2" customWidth="1"/>
    <col min="6" max="6" width="13.7109375" style="4" customWidth="1"/>
    <col min="7" max="7" width="15.140625" style="4" customWidth="1"/>
    <col min="8" max="8" width="13.140625" style="4" customWidth="1"/>
    <col min="9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86" t="s">
        <v>0</v>
      </c>
      <c r="F2" s="187"/>
      <c r="G2" s="187"/>
    </row>
    <row r="3" spans="5:7" ht="12.75">
      <c r="E3" s="188" t="s">
        <v>1</v>
      </c>
      <c r="F3" s="189"/>
      <c r="G3" s="189"/>
    </row>
    <row r="5" spans="1:7" ht="14.25">
      <c r="A5" s="190" t="s">
        <v>2</v>
      </c>
      <c r="B5" s="191"/>
      <c r="C5" s="191"/>
      <c r="D5" s="191"/>
      <c r="E5" s="191"/>
      <c r="F5" s="192"/>
      <c r="G5" s="192"/>
    </row>
    <row r="6" spans="1:7" ht="12.75">
      <c r="A6" s="193" t="s">
        <v>3</v>
      </c>
      <c r="B6" s="194"/>
      <c r="C6" s="194"/>
      <c r="D6" s="194"/>
      <c r="E6" s="194"/>
      <c r="F6" s="195"/>
      <c r="G6" s="195"/>
    </row>
    <row r="7" spans="1:7" ht="12.75" customHeight="1">
      <c r="A7" s="190" t="s">
        <v>4</v>
      </c>
      <c r="B7" s="191"/>
      <c r="C7" s="191"/>
      <c r="D7" s="191"/>
      <c r="E7" s="191"/>
      <c r="F7" s="192"/>
      <c r="G7" s="192"/>
    </row>
    <row r="8" spans="1:7" ht="12.75">
      <c r="A8" s="196" t="s">
        <v>5</v>
      </c>
      <c r="B8" s="197"/>
      <c r="C8" s="197"/>
      <c r="D8" s="197"/>
      <c r="E8" s="197"/>
      <c r="F8" s="198"/>
      <c r="G8" s="198"/>
    </row>
    <row r="9" spans="1:7" ht="12.75">
      <c r="A9" s="198"/>
      <c r="B9" s="198"/>
      <c r="C9" s="198"/>
      <c r="D9" s="198"/>
      <c r="E9" s="198"/>
      <c r="F9" s="198"/>
      <c r="G9" s="198"/>
    </row>
    <row r="10" spans="1:5" ht="12.75">
      <c r="A10" s="199"/>
      <c r="B10" s="195"/>
      <c r="C10" s="195"/>
      <c r="D10" s="195"/>
      <c r="E10" s="195"/>
    </row>
    <row r="11" spans="1:7" ht="12.75">
      <c r="A11" s="200" t="s">
        <v>6</v>
      </c>
      <c r="B11" s="201"/>
      <c r="C11" s="201"/>
      <c r="D11" s="201"/>
      <c r="E11" s="201"/>
      <c r="F11" s="202"/>
      <c r="G11" s="202"/>
    </row>
    <row r="12" spans="1:7" ht="12.75">
      <c r="A12" s="200" t="s">
        <v>127</v>
      </c>
      <c r="B12" s="201"/>
      <c r="C12" s="201"/>
      <c r="D12" s="201"/>
      <c r="E12" s="201"/>
      <c r="F12" s="202"/>
      <c r="G12" s="202"/>
    </row>
    <row r="13" spans="1:7" ht="12.75">
      <c r="A13" s="7"/>
      <c r="B13" s="8"/>
      <c r="C13" s="8"/>
      <c r="D13" s="8"/>
      <c r="E13" s="8"/>
      <c r="F13" s="9"/>
      <c r="G13" s="9"/>
    </row>
    <row r="14" spans="1:7" ht="12.75">
      <c r="A14" s="193" t="s">
        <v>128</v>
      </c>
      <c r="B14" s="203"/>
      <c r="C14" s="203"/>
      <c r="D14" s="203"/>
      <c r="E14" s="203"/>
      <c r="F14" s="204"/>
      <c r="G14" s="204"/>
    </row>
    <row r="15" spans="1:7" ht="12.75">
      <c r="A15" s="193" t="s">
        <v>7</v>
      </c>
      <c r="B15" s="193"/>
      <c r="C15" s="193"/>
      <c r="D15" s="193"/>
      <c r="E15" s="193"/>
      <c r="F15" s="204"/>
      <c r="G15" s="204"/>
    </row>
    <row r="16" spans="1:7" ht="12.75" customHeight="1">
      <c r="A16" s="7"/>
      <c r="B16" s="6"/>
      <c r="C16" s="6"/>
      <c r="D16" s="205" t="s">
        <v>131</v>
      </c>
      <c r="E16" s="205"/>
      <c r="F16" s="205"/>
      <c r="G16" s="205"/>
    </row>
    <row r="17" spans="1:7" ht="67.5" customHeight="1">
      <c r="A17" s="10" t="s">
        <v>8</v>
      </c>
      <c r="B17" s="206" t="s">
        <v>9</v>
      </c>
      <c r="C17" s="207"/>
      <c r="D17" s="208"/>
      <c r="E17" s="11" t="s">
        <v>10</v>
      </c>
      <c r="F17" s="12" t="s">
        <v>130</v>
      </c>
      <c r="G17" s="12" t="s">
        <v>129</v>
      </c>
    </row>
    <row r="18" spans="1:8" s="5" customFormat="1" ht="12.75" customHeight="1">
      <c r="A18" s="12" t="s">
        <v>11</v>
      </c>
      <c r="B18" s="13" t="s">
        <v>12</v>
      </c>
      <c r="C18" s="14"/>
      <c r="D18" s="15"/>
      <c r="E18" s="16"/>
      <c r="F18" s="17">
        <f>SUM(F19,F25,F36,F37)</f>
        <v>2035892.8099999998</v>
      </c>
      <c r="G18" s="17">
        <f>SUM(G19,G25,G36,G37)</f>
        <v>2047658.95</v>
      </c>
      <c r="H18" s="107"/>
    </row>
    <row r="19" spans="1:7" s="5" customFormat="1" ht="12.75" customHeight="1">
      <c r="A19" s="18" t="s">
        <v>13</v>
      </c>
      <c r="B19" s="19" t="s">
        <v>14</v>
      </c>
      <c r="C19" s="20"/>
      <c r="D19" s="21"/>
      <c r="E19" s="16"/>
      <c r="F19" s="100">
        <f>SUM(F20:F24)</f>
        <v>0</v>
      </c>
      <c r="G19" s="100">
        <f>SUM(G20:G24)</f>
        <v>0</v>
      </c>
    </row>
    <row r="20" spans="1:7" s="5" customFormat="1" ht="12.75" customHeight="1">
      <c r="A20" s="23" t="s">
        <v>15</v>
      </c>
      <c r="B20" s="24"/>
      <c r="C20" s="25" t="s">
        <v>16</v>
      </c>
      <c r="D20" s="26"/>
      <c r="E20" s="27"/>
      <c r="F20" s="22"/>
      <c r="G20" s="22"/>
    </row>
    <row r="21" spans="1:7" s="5" customFormat="1" ht="12.75" customHeight="1">
      <c r="A21" s="23" t="s">
        <v>17</v>
      </c>
      <c r="B21" s="24"/>
      <c r="C21" s="25" t="s">
        <v>18</v>
      </c>
      <c r="D21" s="28"/>
      <c r="E21" s="29"/>
      <c r="F21" s="22"/>
      <c r="G21" s="22"/>
    </row>
    <row r="22" spans="1:7" s="5" customFormat="1" ht="12.75" customHeight="1">
      <c r="A22" s="23" t="s">
        <v>19</v>
      </c>
      <c r="B22" s="24"/>
      <c r="C22" s="25" t="s">
        <v>20</v>
      </c>
      <c r="D22" s="28"/>
      <c r="E22" s="29"/>
      <c r="F22" s="22"/>
      <c r="G22" s="22"/>
    </row>
    <row r="23" spans="1:7" s="5" customFormat="1" ht="12.75" customHeight="1">
      <c r="A23" s="23" t="s">
        <v>21</v>
      </c>
      <c r="B23" s="24"/>
      <c r="C23" s="25" t="s">
        <v>22</v>
      </c>
      <c r="D23" s="28"/>
      <c r="E23" s="30"/>
      <c r="F23" s="22"/>
      <c r="G23" s="22"/>
    </row>
    <row r="24" spans="1:7" s="5" customFormat="1" ht="12.75" customHeight="1">
      <c r="A24" s="31" t="s">
        <v>23</v>
      </c>
      <c r="B24" s="24"/>
      <c r="C24" s="32" t="s">
        <v>24</v>
      </c>
      <c r="D24" s="26"/>
      <c r="E24" s="30"/>
      <c r="F24" s="22"/>
      <c r="G24" s="22"/>
    </row>
    <row r="25" spans="1:7" s="5" customFormat="1" ht="12.75" customHeight="1">
      <c r="A25" s="33" t="s">
        <v>25</v>
      </c>
      <c r="B25" s="34" t="s">
        <v>26</v>
      </c>
      <c r="C25" s="35"/>
      <c r="D25" s="36"/>
      <c r="E25" s="30"/>
      <c r="F25" s="37">
        <f>SUM(F26:F35)</f>
        <v>2035892.8099999998</v>
      </c>
      <c r="G25" s="37">
        <f>SUM(G26:G35)</f>
        <v>2047658.95</v>
      </c>
    </row>
    <row r="26" spans="1:7" s="5" customFormat="1" ht="12.75" customHeight="1">
      <c r="A26" s="23" t="s">
        <v>27</v>
      </c>
      <c r="B26" s="24"/>
      <c r="C26" s="25" t="s">
        <v>28</v>
      </c>
      <c r="D26" s="28"/>
      <c r="E26" s="29"/>
      <c r="F26" s="37"/>
      <c r="G26" s="37"/>
    </row>
    <row r="27" spans="1:7" s="5" customFormat="1" ht="12.75" customHeight="1">
      <c r="A27" s="23" t="s">
        <v>29</v>
      </c>
      <c r="B27" s="24"/>
      <c r="C27" s="25" t="s">
        <v>30</v>
      </c>
      <c r="D27" s="28"/>
      <c r="E27" s="29"/>
      <c r="F27" s="37">
        <v>1034805.47</v>
      </c>
      <c r="G27" s="37">
        <v>1039198.97</v>
      </c>
    </row>
    <row r="28" spans="1:7" s="5" customFormat="1" ht="12.75" customHeight="1">
      <c r="A28" s="23" t="s">
        <v>31</v>
      </c>
      <c r="B28" s="24"/>
      <c r="C28" s="25" t="s">
        <v>32</v>
      </c>
      <c r="D28" s="28"/>
      <c r="E28" s="29"/>
      <c r="F28" s="37">
        <v>31211.4</v>
      </c>
      <c r="G28" s="37">
        <v>32978.07</v>
      </c>
    </row>
    <row r="29" spans="1:7" s="5" customFormat="1" ht="12.75" customHeight="1">
      <c r="A29" s="23" t="s">
        <v>33</v>
      </c>
      <c r="B29" s="24"/>
      <c r="C29" s="25" t="s">
        <v>34</v>
      </c>
      <c r="D29" s="28"/>
      <c r="E29" s="29"/>
      <c r="F29" s="22"/>
      <c r="G29" s="22"/>
    </row>
    <row r="30" spans="1:7" s="5" customFormat="1" ht="12.75" customHeight="1">
      <c r="A30" s="23" t="s">
        <v>35</v>
      </c>
      <c r="B30" s="24"/>
      <c r="C30" s="25" t="s">
        <v>36</v>
      </c>
      <c r="D30" s="28"/>
      <c r="E30" s="29"/>
      <c r="F30" s="22"/>
      <c r="G30" s="37"/>
    </row>
    <row r="31" spans="1:7" s="5" customFormat="1" ht="12.75" customHeight="1">
      <c r="A31" s="23" t="s">
        <v>37</v>
      </c>
      <c r="B31" s="24"/>
      <c r="C31" s="25" t="s">
        <v>38</v>
      </c>
      <c r="D31" s="28"/>
      <c r="E31" s="29"/>
      <c r="F31" s="22"/>
      <c r="G31" s="22"/>
    </row>
    <row r="32" spans="1:7" s="5" customFormat="1" ht="12.75" customHeight="1">
      <c r="A32" s="23" t="s">
        <v>39</v>
      </c>
      <c r="B32" s="24"/>
      <c r="C32" s="25" t="s">
        <v>40</v>
      </c>
      <c r="D32" s="28"/>
      <c r="E32" s="29"/>
      <c r="F32" s="22"/>
      <c r="G32" s="22"/>
    </row>
    <row r="33" spans="1:7" s="5" customFormat="1" ht="12.75" customHeight="1">
      <c r="A33" s="23" t="s">
        <v>41</v>
      </c>
      <c r="B33" s="24"/>
      <c r="C33" s="25" t="s">
        <v>42</v>
      </c>
      <c r="D33" s="28"/>
      <c r="E33" s="29"/>
      <c r="F33" s="37">
        <v>12592.21</v>
      </c>
      <c r="G33" s="37">
        <v>18198.18</v>
      </c>
    </row>
    <row r="34" spans="1:7" s="5" customFormat="1" ht="12.75" customHeight="1">
      <c r="A34" s="23" t="s">
        <v>43</v>
      </c>
      <c r="B34" s="38"/>
      <c r="C34" s="39" t="s">
        <v>44</v>
      </c>
      <c r="D34" s="40"/>
      <c r="E34" s="29"/>
      <c r="F34" s="37"/>
      <c r="G34" s="37"/>
    </row>
    <row r="35" spans="1:7" s="5" customFormat="1" ht="12.75" customHeight="1">
      <c r="A35" s="23" t="s">
        <v>45</v>
      </c>
      <c r="B35" s="24"/>
      <c r="C35" s="25" t="s">
        <v>46</v>
      </c>
      <c r="D35" s="28"/>
      <c r="E35" s="30"/>
      <c r="F35" s="37">
        <v>957283.73</v>
      </c>
      <c r="G35" s="37">
        <v>957283.73</v>
      </c>
    </row>
    <row r="36" spans="1:7" s="5" customFormat="1" ht="12.75" customHeight="1">
      <c r="A36" s="18" t="s">
        <v>47</v>
      </c>
      <c r="B36" s="41" t="s">
        <v>48</v>
      </c>
      <c r="C36" s="41"/>
      <c r="D36" s="30"/>
      <c r="E36" s="30"/>
      <c r="F36" s="37"/>
      <c r="G36" s="37"/>
    </row>
    <row r="37" spans="1:7" s="5" customFormat="1" ht="12.75" customHeight="1">
      <c r="A37" s="18" t="s">
        <v>49</v>
      </c>
      <c r="B37" s="41" t="s">
        <v>50</v>
      </c>
      <c r="C37" s="41"/>
      <c r="D37" s="30"/>
      <c r="E37" s="42"/>
      <c r="F37" s="37"/>
      <c r="G37" s="37"/>
    </row>
    <row r="38" spans="1:7" s="5" customFormat="1" ht="12.75" customHeight="1">
      <c r="A38" s="12" t="s">
        <v>51</v>
      </c>
      <c r="B38" s="13" t="s">
        <v>52</v>
      </c>
      <c r="C38" s="14"/>
      <c r="D38" s="15"/>
      <c r="E38" s="29"/>
      <c r="F38" s="37"/>
      <c r="G38" s="37"/>
    </row>
    <row r="39" spans="1:8" s="5" customFormat="1" ht="12.75" customHeight="1">
      <c r="A39" s="10" t="s">
        <v>53</v>
      </c>
      <c r="B39" s="43" t="s">
        <v>54</v>
      </c>
      <c r="C39" s="44"/>
      <c r="D39" s="45"/>
      <c r="E39" s="30"/>
      <c r="F39" s="17">
        <f>SUM(F40,F46,F47,F54,F55)</f>
        <v>123325.58</v>
      </c>
      <c r="G39" s="17">
        <f>SUM(G40,G46,G47,G54,G55)</f>
        <v>67555.3</v>
      </c>
      <c r="H39" s="46"/>
    </row>
    <row r="40" spans="1:7" s="5" customFormat="1" ht="12.75" customHeight="1">
      <c r="A40" s="47" t="s">
        <v>13</v>
      </c>
      <c r="B40" s="48" t="s">
        <v>55</v>
      </c>
      <c r="C40" s="49"/>
      <c r="D40" s="50"/>
      <c r="E40" s="30"/>
      <c r="F40" s="100">
        <f>SUM(F41:F45)</f>
        <v>0</v>
      </c>
      <c r="G40" s="100">
        <f>SUM(G41:G45)</f>
        <v>0</v>
      </c>
    </row>
    <row r="41" spans="1:7" s="5" customFormat="1" ht="12.75" customHeight="1">
      <c r="A41" s="51" t="s">
        <v>15</v>
      </c>
      <c r="B41" s="38"/>
      <c r="C41" s="39" t="s">
        <v>56</v>
      </c>
      <c r="D41" s="40"/>
      <c r="E41" s="29"/>
      <c r="F41" s="22"/>
      <c r="G41" s="22"/>
    </row>
    <row r="42" spans="1:7" s="5" customFormat="1" ht="12.75" customHeight="1">
      <c r="A42" s="51" t="s">
        <v>17</v>
      </c>
      <c r="B42" s="38"/>
      <c r="C42" s="39" t="s">
        <v>57</v>
      </c>
      <c r="D42" s="40"/>
      <c r="E42" s="29"/>
      <c r="F42" s="22"/>
      <c r="G42" s="22"/>
    </row>
    <row r="43" spans="1:7" s="5" customFormat="1" ht="12.75">
      <c r="A43" s="51" t="s">
        <v>19</v>
      </c>
      <c r="B43" s="38"/>
      <c r="C43" s="39" t="s">
        <v>58</v>
      </c>
      <c r="D43" s="40"/>
      <c r="E43" s="29"/>
      <c r="F43" s="22"/>
      <c r="G43" s="22"/>
    </row>
    <row r="44" spans="1:7" s="5" customFormat="1" ht="12.75">
      <c r="A44" s="51" t="s">
        <v>21</v>
      </c>
      <c r="B44" s="38"/>
      <c r="C44" s="39" t="s">
        <v>59</v>
      </c>
      <c r="D44" s="40"/>
      <c r="E44" s="29"/>
      <c r="F44" s="22"/>
      <c r="G44" s="22"/>
    </row>
    <row r="45" spans="1:7" s="5" customFormat="1" ht="12.75" customHeight="1">
      <c r="A45" s="51" t="s">
        <v>23</v>
      </c>
      <c r="B45" s="44"/>
      <c r="C45" s="209" t="s">
        <v>60</v>
      </c>
      <c r="D45" s="210"/>
      <c r="E45" s="29"/>
      <c r="F45" s="22"/>
      <c r="G45" s="22"/>
    </row>
    <row r="46" spans="1:7" s="5" customFormat="1" ht="12.75" customHeight="1">
      <c r="A46" s="47" t="s">
        <v>25</v>
      </c>
      <c r="B46" s="52" t="s">
        <v>61</v>
      </c>
      <c r="C46" s="53"/>
      <c r="D46" s="54"/>
      <c r="E46" s="30"/>
      <c r="F46" s="37"/>
      <c r="G46" s="37">
        <v>1608.61</v>
      </c>
    </row>
    <row r="47" spans="1:7" s="5" customFormat="1" ht="12.75" customHeight="1">
      <c r="A47" s="47" t="s">
        <v>47</v>
      </c>
      <c r="B47" s="48" t="s">
        <v>62</v>
      </c>
      <c r="C47" s="49"/>
      <c r="D47" s="50"/>
      <c r="E47" s="30"/>
      <c r="F47" s="37">
        <f>F51+F52+F53</f>
        <v>113518.41</v>
      </c>
      <c r="G47" s="37">
        <v>58063.64</v>
      </c>
    </row>
    <row r="48" spans="1:7" s="5" customFormat="1" ht="12.75" customHeight="1">
      <c r="A48" s="51" t="s">
        <v>63</v>
      </c>
      <c r="B48" s="49"/>
      <c r="C48" s="55" t="s">
        <v>64</v>
      </c>
      <c r="D48" s="56"/>
      <c r="E48" s="30"/>
      <c r="F48" s="37"/>
      <c r="G48" s="37"/>
    </row>
    <row r="49" spans="1:7" s="5" customFormat="1" ht="12.75" customHeight="1">
      <c r="A49" s="57" t="s">
        <v>65</v>
      </c>
      <c r="B49" s="38"/>
      <c r="C49" s="39" t="s">
        <v>66</v>
      </c>
      <c r="D49" s="58"/>
      <c r="E49" s="59"/>
      <c r="F49" s="60"/>
      <c r="G49" s="60"/>
    </row>
    <row r="50" spans="1:7" s="5" customFormat="1" ht="12.75" customHeight="1">
      <c r="A50" s="51" t="s">
        <v>67</v>
      </c>
      <c r="B50" s="38"/>
      <c r="C50" s="39" t="s">
        <v>68</v>
      </c>
      <c r="D50" s="40"/>
      <c r="E50" s="61"/>
      <c r="F50" s="37"/>
      <c r="G50" s="37"/>
    </row>
    <row r="51" spans="1:17" s="5" customFormat="1" ht="12.75" customHeight="1">
      <c r="A51" s="51" t="s">
        <v>69</v>
      </c>
      <c r="B51" s="38"/>
      <c r="C51" s="209" t="s">
        <v>70</v>
      </c>
      <c r="D51" s="210"/>
      <c r="E51" s="61"/>
      <c r="F51" s="37">
        <v>1822.26</v>
      </c>
      <c r="G51" s="37">
        <v>2721.82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s="5" customFormat="1" ht="12.75" customHeight="1">
      <c r="A52" s="51" t="s">
        <v>71</v>
      </c>
      <c r="B52" s="38"/>
      <c r="C52" s="39" t="s">
        <v>72</v>
      </c>
      <c r="D52" s="40"/>
      <c r="E52" s="61"/>
      <c r="F52" s="37">
        <v>105218.46</v>
      </c>
      <c r="G52" s="37">
        <v>54968.67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s="5" customFormat="1" ht="12.75" customHeight="1">
      <c r="A53" s="51" t="s">
        <v>73</v>
      </c>
      <c r="B53" s="38"/>
      <c r="C53" s="39" t="s">
        <v>74</v>
      </c>
      <c r="D53" s="40"/>
      <c r="E53" s="30"/>
      <c r="F53" s="37">
        <v>6477.69</v>
      </c>
      <c r="G53" s="37">
        <v>373.15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s="5" customFormat="1" ht="12.75" customHeight="1">
      <c r="A54" s="47" t="s">
        <v>49</v>
      </c>
      <c r="B54" s="63" t="s">
        <v>75</v>
      </c>
      <c r="C54" s="63"/>
      <c r="D54" s="64"/>
      <c r="E54" s="61"/>
      <c r="F54" s="37"/>
      <c r="G54" s="37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s="5" customFormat="1" ht="12.75" customHeight="1">
      <c r="A55" s="47" t="s">
        <v>76</v>
      </c>
      <c r="B55" s="48" t="s">
        <v>77</v>
      </c>
      <c r="C55" s="48"/>
      <c r="D55" s="65"/>
      <c r="E55" s="30"/>
      <c r="F55" s="37">
        <v>9807.17</v>
      </c>
      <c r="G55" s="37">
        <v>7883.05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s="5" customFormat="1" ht="12.75" customHeight="1">
      <c r="A56" s="51"/>
      <c r="B56" s="38"/>
      <c r="C56" s="58"/>
      <c r="D56" s="66"/>
      <c r="E56" s="26"/>
      <c r="F56" s="37"/>
      <c r="G56" s="37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s="5" customFormat="1" ht="12.75" customHeight="1">
      <c r="A57" s="18"/>
      <c r="B57" s="34" t="s">
        <v>78</v>
      </c>
      <c r="C57" s="35"/>
      <c r="D57" s="36"/>
      <c r="E57" s="30"/>
      <c r="F57" s="37">
        <f>SUM(F18,F38,F39)</f>
        <v>2159218.3899999997</v>
      </c>
      <c r="G57" s="37">
        <f>SUM(G18,G38,G39)</f>
        <v>2115214.25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s="5" customFormat="1" ht="12.75" customHeight="1">
      <c r="A58" s="23"/>
      <c r="B58" s="24"/>
      <c r="C58" s="32"/>
      <c r="D58" s="26"/>
      <c r="E58" s="26"/>
      <c r="F58" s="17"/>
      <c r="G58" s="98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s="5" customFormat="1" ht="12.75" customHeight="1">
      <c r="A59" s="12" t="s">
        <v>79</v>
      </c>
      <c r="B59" s="67" t="s">
        <v>80</v>
      </c>
      <c r="C59" s="67"/>
      <c r="D59" s="68"/>
      <c r="E59" s="30"/>
      <c r="F59" s="17">
        <f>SUM(F60:F63)</f>
        <v>2041982.9</v>
      </c>
      <c r="G59" s="17">
        <f>SUM(G60:G63)</f>
        <v>2053461.57</v>
      </c>
      <c r="H59" s="62"/>
      <c r="I59" s="62"/>
      <c r="J59" s="4"/>
      <c r="K59" s="4"/>
      <c r="L59" s="4"/>
      <c r="M59" s="4"/>
      <c r="N59" s="4"/>
      <c r="O59" s="4"/>
      <c r="P59" s="4"/>
      <c r="Q59" s="4"/>
    </row>
    <row r="60" spans="1:17" s="5" customFormat="1" ht="12.75" customHeight="1">
      <c r="A60" s="18" t="s">
        <v>13</v>
      </c>
      <c r="B60" s="41" t="s">
        <v>81</v>
      </c>
      <c r="C60" s="41"/>
      <c r="D60" s="30"/>
      <c r="E60" s="30"/>
      <c r="F60" s="37">
        <v>68788.4</v>
      </c>
      <c r="G60" s="37">
        <v>69647.71</v>
      </c>
      <c r="H60" s="62"/>
      <c r="I60" s="4"/>
      <c r="J60" s="4"/>
      <c r="K60" s="4"/>
      <c r="L60" s="4"/>
      <c r="M60" s="4"/>
      <c r="N60" s="4"/>
      <c r="O60" s="4"/>
      <c r="P60" s="4"/>
      <c r="Q60" s="4"/>
    </row>
    <row r="61" spans="1:17" s="5" customFormat="1" ht="12.75" customHeight="1">
      <c r="A61" s="33" t="s">
        <v>25</v>
      </c>
      <c r="B61" s="34" t="s">
        <v>82</v>
      </c>
      <c r="C61" s="35"/>
      <c r="D61" s="36"/>
      <c r="E61" s="69"/>
      <c r="F61" s="70">
        <v>1309018.47</v>
      </c>
      <c r="G61" s="37">
        <v>1313296.12</v>
      </c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s="5" customFormat="1" ht="16.5" customHeight="1">
      <c r="A62" s="18" t="s">
        <v>47</v>
      </c>
      <c r="B62" s="211" t="s">
        <v>83</v>
      </c>
      <c r="C62" s="212"/>
      <c r="D62" s="213"/>
      <c r="E62" s="30"/>
      <c r="F62" s="37">
        <v>625305.5</v>
      </c>
      <c r="G62" s="37">
        <v>629656.63</v>
      </c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s="5" customFormat="1" ht="12.75" customHeight="1">
      <c r="A63" s="18" t="s">
        <v>84</v>
      </c>
      <c r="B63" s="41" t="s">
        <v>85</v>
      </c>
      <c r="C63" s="24"/>
      <c r="D63" s="16"/>
      <c r="E63" s="30"/>
      <c r="F63" s="37">
        <v>38870.53</v>
      </c>
      <c r="G63" s="37">
        <v>40861.11</v>
      </c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s="5" customFormat="1" ht="12.75">
      <c r="A64" s="12" t="s">
        <v>86</v>
      </c>
      <c r="B64" s="13" t="s">
        <v>87</v>
      </c>
      <c r="C64" s="14"/>
      <c r="D64" s="15"/>
      <c r="E64" s="30"/>
      <c r="F64" s="17">
        <f>SUM(F65,F69)</f>
        <v>109613.88</v>
      </c>
      <c r="G64" s="17">
        <f>SUM(G65,G69)</f>
        <v>55027.6</v>
      </c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s="5" customFormat="1" ht="12.75" customHeight="1">
      <c r="A65" s="18" t="s">
        <v>13</v>
      </c>
      <c r="B65" s="19" t="s">
        <v>88</v>
      </c>
      <c r="C65" s="71"/>
      <c r="D65" s="72"/>
      <c r="E65" s="30"/>
      <c r="F65" s="100">
        <f>SUM(F66:F68)</f>
        <v>0</v>
      </c>
      <c r="G65" s="100">
        <f>SUM(G66:G68)</f>
        <v>0</v>
      </c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s="5" customFormat="1" ht="12.75" customHeight="1">
      <c r="A66" s="23" t="s">
        <v>15</v>
      </c>
      <c r="B66" s="73"/>
      <c r="C66" s="25" t="s">
        <v>89</v>
      </c>
      <c r="D66" s="74"/>
      <c r="E66" s="61"/>
      <c r="F66" s="22"/>
      <c r="G66" s="22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s="75" customFormat="1" ht="15.75" customHeight="1">
      <c r="A67" s="23" t="s">
        <v>17</v>
      </c>
      <c r="B67" s="24"/>
      <c r="C67" s="25" t="s">
        <v>90</v>
      </c>
      <c r="D67" s="28"/>
      <c r="E67" s="30"/>
      <c r="F67" s="22"/>
      <c r="G67" s="22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s="5" customFormat="1" ht="12.75" customHeight="1">
      <c r="A68" s="23" t="s">
        <v>91</v>
      </c>
      <c r="B68" s="24"/>
      <c r="C68" s="25" t="s">
        <v>92</v>
      </c>
      <c r="D68" s="28"/>
      <c r="E68" s="42"/>
      <c r="F68" s="22"/>
      <c r="G68" s="22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s="5" customFormat="1" ht="12.75" customHeight="1">
      <c r="A69" s="47" t="s">
        <v>25</v>
      </c>
      <c r="B69" s="76" t="s">
        <v>93</v>
      </c>
      <c r="C69" s="77"/>
      <c r="D69" s="78"/>
      <c r="E69" s="64"/>
      <c r="F69" s="79">
        <f>F80+F81+F82+F83+F75</f>
        <v>109613.88</v>
      </c>
      <c r="G69" s="106">
        <v>55027.6</v>
      </c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7" s="5" customFormat="1" ht="12.75">
      <c r="A70" s="23" t="s">
        <v>27</v>
      </c>
      <c r="B70" s="24"/>
      <c r="C70" s="25" t="s">
        <v>94</v>
      </c>
      <c r="D70" s="26"/>
      <c r="E70" s="30"/>
      <c r="F70" s="22"/>
      <c r="G70" s="22"/>
    </row>
    <row r="71" spans="1:7" s="5" customFormat="1" ht="12.75">
      <c r="A71" s="23" t="s">
        <v>29</v>
      </c>
      <c r="B71" s="73"/>
      <c r="C71" s="25" t="s">
        <v>95</v>
      </c>
      <c r="D71" s="74"/>
      <c r="E71" s="61"/>
      <c r="F71" s="22"/>
      <c r="G71" s="22"/>
    </row>
    <row r="72" spans="1:7" s="5" customFormat="1" ht="12.75">
      <c r="A72" s="23" t="s">
        <v>31</v>
      </c>
      <c r="B72" s="73"/>
      <c r="C72" s="25" t="s">
        <v>96</v>
      </c>
      <c r="D72" s="74"/>
      <c r="E72" s="61"/>
      <c r="F72" s="22"/>
      <c r="G72" s="22"/>
    </row>
    <row r="73" spans="1:7" s="5" customFormat="1" ht="18.75" customHeight="1">
      <c r="A73" s="80" t="s">
        <v>33</v>
      </c>
      <c r="B73" s="49"/>
      <c r="C73" s="81" t="s">
        <v>97</v>
      </c>
      <c r="D73" s="56"/>
      <c r="E73" s="61"/>
      <c r="F73" s="22"/>
      <c r="G73" s="22"/>
    </row>
    <row r="74" spans="1:7" s="5" customFormat="1" ht="12.75" customHeight="1">
      <c r="A74" s="18" t="s">
        <v>35</v>
      </c>
      <c r="B74" s="32"/>
      <c r="C74" s="32" t="s">
        <v>98</v>
      </c>
      <c r="D74" s="26"/>
      <c r="E74" s="82"/>
      <c r="F74" s="22"/>
      <c r="G74" s="22"/>
    </row>
    <row r="75" spans="1:7" s="5" customFormat="1" ht="12.75" customHeight="1">
      <c r="A75" s="83" t="s">
        <v>37</v>
      </c>
      <c r="B75" s="77"/>
      <c r="C75" s="84" t="s">
        <v>99</v>
      </c>
      <c r="D75" s="85"/>
      <c r="E75" s="30"/>
      <c r="F75" s="37"/>
      <c r="G75" s="37">
        <f>G77</f>
        <v>373.15</v>
      </c>
    </row>
    <row r="76" spans="1:7" s="5" customFormat="1" ht="12.75" customHeight="1">
      <c r="A76" s="51" t="s">
        <v>100</v>
      </c>
      <c r="B76" s="38"/>
      <c r="C76" s="58"/>
      <c r="D76" s="40" t="s">
        <v>101</v>
      </c>
      <c r="E76" s="61"/>
      <c r="F76" s="22"/>
      <c r="G76" s="99"/>
    </row>
    <row r="77" spans="1:7" s="5" customFormat="1" ht="12.75" customHeight="1">
      <c r="A77" s="51" t="s">
        <v>102</v>
      </c>
      <c r="B77" s="38"/>
      <c r="C77" s="58"/>
      <c r="D77" s="40" t="s">
        <v>103</v>
      </c>
      <c r="E77" s="29"/>
      <c r="F77" s="37"/>
      <c r="G77" s="37">
        <v>373.15</v>
      </c>
    </row>
    <row r="78" spans="1:7" s="5" customFormat="1" ht="12.75" customHeight="1">
      <c r="A78" s="51" t="s">
        <v>39</v>
      </c>
      <c r="B78" s="53"/>
      <c r="C78" s="86" t="s">
        <v>104</v>
      </c>
      <c r="D78" s="87"/>
      <c r="E78" s="29"/>
      <c r="F78" s="22"/>
      <c r="G78" s="22"/>
    </row>
    <row r="79" spans="1:7" s="5" customFormat="1" ht="12.75" customHeight="1">
      <c r="A79" s="51" t="s">
        <v>41</v>
      </c>
      <c r="B79" s="88"/>
      <c r="C79" s="39" t="s">
        <v>105</v>
      </c>
      <c r="D79" s="89"/>
      <c r="E79" s="61"/>
      <c r="F79" s="22"/>
      <c r="G79" s="22"/>
    </row>
    <row r="80" spans="1:7" s="5" customFormat="1" ht="12.75" customHeight="1">
      <c r="A80" s="51" t="s">
        <v>43</v>
      </c>
      <c r="B80" s="24"/>
      <c r="C80" s="25" t="s">
        <v>106</v>
      </c>
      <c r="D80" s="28"/>
      <c r="E80" s="61"/>
      <c r="F80" s="135">
        <v>10991.53</v>
      </c>
      <c r="G80" s="37">
        <v>9286.74</v>
      </c>
    </row>
    <row r="81" spans="1:7" s="5" customFormat="1" ht="12.75" customHeight="1">
      <c r="A81" s="51" t="s">
        <v>45</v>
      </c>
      <c r="B81" s="24"/>
      <c r="C81" s="25" t="s">
        <v>107</v>
      </c>
      <c r="D81" s="28"/>
      <c r="E81" s="61"/>
      <c r="F81" s="136">
        <v>32563.29</v>
      </c>
      <c r="G81" s="22"/>
    </row>
    <row r="82" spans="1:7" s="5" customFormat="1" ht="12.75" customHeight="1">
      <c r="A82" s="23" t="s">
        <v>108</v>
      </c>
      <c r="B82" s="38"/>
      <c r="C82" s="39" t="s">
        <v>109</v>
      </c>
      <c r="D82" s="40"/>
      <c r="E82" s="61"/>
      <c r="F82" s="135">
        <f>13171.63+52887.43</f>
        <v>66059.06</v>
      </c>
      <c r="G82" s="37">
        <v>45367.71</v>
      </c>
    </row>
    <row r="83" spans="1:7" s="5" customFormat="1" ht="12.75" customHeight="1">
      <c r="A83" s="23" t="s">
        <v>110</v>
      </c>
      <c r="B83" s="24"/>
      <c r="C83" s="25" t="s">
        <v>111</v>
      </c>
      <c r="D83" s="28"/>
      <c r="E83" s="42"/>
      <c r="F83" s="22"/>
      <c r="G83" s="22"/>
    </row>
    <row r="84" spans="1:7" s="5" customFormat="1" ht="12.75" customHeight="1">
      <c r="A84" s="12" t="s">
        <v>112</v>
      </c>
      <c r="B84" s="67" t="s">
        <v>113</v>
      </c>
      <c r="C84" s="90"/>
      <c r="D84" s="91"/>
      <c r="E84" s="42"/>
      <c r="F84" s="17">
        <f>SUM(F85:F86,F89:F90)</f>
        <v>7621.61</v>
      </c>
      <c r="G84" s="17">
        <f>SUM(G85:G86,G89:G90)</f>
        <v>6725.08</v>
      </c>
    </row>
    <row r="85" spans="1:7" s="5" customFormat="1" ht="12.75" customHeight="1">
      <c r="A85" s="18" t="s">
        <v>13</v>
      </c>
      <c r="B85" s="41" t="s">
        <v>114</v>
      </c>
      <c r="C85" s="24"/>
      <c r="D85" s="16"/>
      <c r="E85" s="42"/>
      <c r="F85" s="22"/>
      <c r="G85" s="22"/>
    </row>
    <row r="86" spans="1:7" s="5" customFormat="1" ht="12.75" customHeight="1">
      <c r="A86" s="18" t="s">
        <v>25</v>
      </c>
      <c r="B86" s="19" t="s">
        <v>115</v>
      </c>
      <c r="C86" s="71"/>
      <c r="D86" s="72"/>
      <c r="E86" s="30"/>
      <c r="F86" s="100">
        <f>SUM(F87:F88)</f>
        <v>0</v>
      </c>
      <c r="G86" s="100">
        <f>SUM(G87:G88)</f>
        <v>0</v>
      </c>
    </row>
    <row r="87" spans="1:7" s="5" customFormat="1" ht="12.75" customHeight="1">
      <c r="A87" s="23" t="s">
        <v>27</v>
      </c>
      <c r="B87" s="24"/>
      <c r="C87" s="25" t="s">
        <v>116</v>
      </c>
      <c r="D87" s="28"/>
      <c r="E87" s="30"/>
      <c r="F87" s="22"/>
      <c r="G87" s="22"/>
    </row>
    <row r="88" spans="1:7" s="5" customFormat="1" ht="20.25" customHeight="1">
      <c r="A88" s="23" t="s">
        <v>29</v>
      </c>
      <c r="B88" s="24"/>
      <c r="C88" s="25" t="s">
        <v>117</v>
      </c>
      <c r="D88" s="28"/>
      <c r="E88" s="30"/>
      <c r="F88" s="22"/>
      <c r="G88" s="22"/>
    </row>
    <row r="89" spans="1:7" s="5" customFormat="1" ht="12.75" customHeight="1">
      <c r="A89" s="47" t="s">
        <v>47</v>
      </c>
      <c r="B89" s="58" t="s">
        <v>118</v>
      </c>
      <c r="C89" s="58"/>
      <c r="D89" s="66"/>
      <c r="E89" s="30"/>
      <c r="F89" s="22"/>
      <c r="G89" s="22"/>
    </row>
    <row r="90" spans="1:7" s="5" customFormat="1" ht="12.75" customHeight="1">
      <c r="A90" s="33" t="s">
        <v>49</v>
      </c>
      <c r="B90" s="34" t="s">
        <v>119</v>
      </c>
      <c r="C90" s="35"/>
      <c r="D90" s="36"/>
      <c r="E90" s="30"/>
      <c r="F90" s="37">
        <f>F92+F91</f>
        <v>7621.61</v>
      </c>
      <c r="G90" s="37">
        <v>6725.08</v>
      </c>
    </row>
    <row r="91" spans="1:7" s="5" customFormat="1" ht="12.75" customHeight="1">
      <c r="A91" s="23" t="s">
        <v>120</v>
      </c>
      <c r="B91" s="14"/>
      <c r="C91" s="25" t="s">
        <v>121</v>
      </c>
      <c r="D91" s="92"/>
      <c r="E91" s="29"/>
      <c r="F91" s="37">
        <f>892.19+4.34</f>
        <v>896.5300000000001</v>
      </c>
      <c r="G91" s="37">
        <v>7229.69</v>
      </c>
    </row>
    <row r="92" spans="1:7" s="5" customFormat="1" ht="25.5" customHeight="1">
      <c r="A92" s="23" t="s">
        <v>122</v>
      </c>
      <c r="B92" s="14"/>
      <c r="C92" s="25" t="s">
        <v>123</v>
      </c>
      <c r="D92" s="92"/>
      <c r="E92" s="29"/>
      <c r="F92" s="37">
        <v>6725.08</v>
      </c>
      <c r="G92" s="100">
        <v>-504.61</v>
      </c>
    </row>
    <row r="93" spans="1:7" s="5" customFormat="1" ht="12.75">
      <c r="A93" s="12" t="s">
        <v>124</v>
      </c>
      <c r="B93" s="67" t="s">
        <v>125</v>
      </c>
      <c r="C93" s="91"/>
      <c r="D93" s="91"/>
      <c r="E93" s="29"/>
      <c r="F93" s="22"/>
      <c r="G93" s="99"/>
    </row>
    <row r="94" spans="1:8" s="5" customFormat="1" ht="12.75" customHeight="1">
      <c r="A94" s="12"/>
      <c r="B94" s="178" t="s">
        <v>126</v>
      </c>
      <c r="C94" s="179"/>
      <c r="D94" s="210"/>
      <c r="E94" s="30"/>
      <c r="F94" s="17">
        <f>SUM(F59,F64,F84,F93)</f>
        <v>2159218.3899999997</v>
      </c>
      <c r="G94" s="17">
        <f>SUM(G59,G64,G84,G93)</f>
        <v>2115214.25</v>
      </c>
      <c r="H94" s="46"/>
    </row>
    <row r="95" spans="1:8" s="5" customFormat="1" ht="12.75">
      <c r="A95" s="93"/>
      <c r="B95" s="94"/>
      <c r="C95" s="94"/>
      <c r="D95" s="95"/>
      <c r="E95" s="94"/>
      <c r="F95" s="105"/>
      <c r="G95" s="105"/>
      <c r="H95" s="107"/>
    </row>
    <row r="96" spans="1:9" s="5" customFormat="1" ht="15">
      <c r="A96" s="101"/>
      <c r="B96" s="102"/>
      <c r="C96" s="102"/>
      <c r="D96" s="103" t="s">
        <v>132</v>
      </c>
      <c r="E96" s="94"/>
      <c r="F96" s="214" t="s">
        <v>133</v>
      </c>
      <c r="G96" s="214"/>
      <c r="I96" s="107"/>
    </row>
    <row r="97" spans="1:7" s="5" customFormat="1" ht="12.75" customHeight="1">
      <c r="A97" s="215" t="s">
        <v>134</v>
      </c>
      <c r="B97" s="215"/>
      <c r="C97" s="215"/>
      <c r="D97" s="215"/>
      <c r="E97" s="215"/>
      <c r="F97" s="216" t="s">
        <v>135</v>
      </c>
      <c r="G97" s="216"/>
    </row>
    <row r="98" spans="1:7" s="5" customFormat="1" ht="12.75">
      <c r="A98" s="180" t="s">
        <v>136</v>
      </c>
      <c r="B98" s="180"/>
      <c r="C98" s="180"/>
      <c r="D98" s="180"/>
      <c r="E98" s="104"/>
      <c r="F98" s="6"/>
      <c r="G98" s="6"/>
    </row>
    <row r="99" spans="1:7" s="5" customFormat="1" ht="12.75">
      <c r="A99" s="96"/>
      <c r="B99" s="97"/>
      <c r="C99" s="97"/>
      <c r="D99" s="97"/>
      <c r="E99" s="104"/>
      <c r="F99" s="6"/>
      <c r="G99" s="6"/>
    </row>
    <row r="100" spans="1:7" s="5" customFormat="1" ht="12.75">
      <c r="A100" s="183" t="s">
        <v>137</v>
      </c>
      <c r="B100" s="183"/>
      <c r="C100" s="183"/>
      <c r="D100" s="183"/>
      <c r="E100" s="183"/>
      <c r="F100" s="214" t="s">
        <v>138</v>
      </c>
      <c r="G100" s="214"/>
    </row>
    <row r="101" spans="1:7" s="5" customFormat="1" ht="12.75" customHeight="1">
      <c r="A101" s="181" t="s">
        <v>139</v>
      </c>
      <c r="B101" s="181"/>
      <c r="C101" s="181"/>
      <c r="D101" s="181"/>
      <c r="E101" s="181"/>
      <c r="F101" s="182" t="s">
        <v>135</v>
      </c>
      <c r="G101" s="182"/>
    </row>
    <row r="102" spans="1:5" s="5" customFormat="1" ht="12.75">
      <c r="A102" s="96"/>
      <c r="B102" s="97"/>
      <c r="C102" s="97"/>
      <c r="D102" s="97"/>
      <c r="E102" s="2"/>
    </row>
    <row r="103" s="5" customFormat="1" ht="12.75">
      <c r="E103" s="2"/>
    </row>
    <row r="104" spans="1:7" ht="12.75">
      <c r="A104" s="5"/>
      <c r="F104" s="5"/>
      <c r="G104" s="5"/>
    </row>
    <row r="105" spans="1:7" ht="12.75">
      <c r="A105" s="5"/>
      <c r="F105" s="5"/>
      <c r="G105" s="5"/>
    </row>
  </sheetData>
  <mergeCells count="25">
    <mergeCell ref="A98:D98"/>
    <mergeCell ref="A101:E101"/>
    <mergeCell ref="F101:G101"/>
    <mergeCell ref="A100:E100"/>
    <mergeCell ref="F100:G100"/>
    <mergeCell ref="F96:G96"/>
    <mergeCell ref="A97:E97"/>
    <mergeCell ref="F97:G97"/>
    <mergeCell ref="B94:D94"/>
    <mergeCell ref="B17:D17"/>
    <mergeCell ref="C45:D45"/>
    <mergeCell ref="C51:D51"/>
    <mergeCell ref="B62:D62"/>
    <mergeCell ref="A12:G12"/>
    <mergeCell ref="A14:G14"/>
    <mergeCell ref="A15:G15"/>
    <mergeCell ref="D16:G16"/>
    <mergeCell ref="A7:G7"/>
    <mergeCell ref="A8:G9"/>
    <mergeCell ref="A10:E10"/>
    <mergeCell ref="A11:G11"/>
    <mergeCell ref="E2:G2"/>
    <mergeCell ref="E3:G3"/>
    <mergeCell ref="A5:G5"/>
    <mergeCell ref="A6:G6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B51" sqref="B51:E51"/>
    </sheetView>
  </sheetViews>
  <sheetFormatPr defaultColWidth="9.140625" defaultRowHeight="12.75"/>
  <cols>
    <col min="1" max="1" width="6.57421875" style="0" customWidth="1"/>
    <col min="5" max="5" width="19.140625" style="0" customWidth="1"/>
    <col min="6" max="6" width="9.57421875" style="0" customWidth="1"/>
    <col min="7" max="7" width="14.57421875" style="0" customWidth="1"/>
    <col min="8" max="8" width="15.421875" style="0" customWidth="1"/>
  </cols>
  <sheetData>
    <row r="1" spans="1:8" ht="15.75">
      <c r="A1" s="108"/>
      <c r="B1" s="108"/>
      <c r="C1" s="109"/>
      <c r="D1" s="108"/>
      <c r="E1" s="108"/>
      <c r="F1" s="110" t="s">
        <v>140</v>
      </c>
      <c r="G1" s="111"/>
      <c r="H1" s="111"/>
    </row>
    <row r="2" spans="1:8" ht="15.75">
      <c r="A2" s="108"/>
      <c r="B2" s="108"/>
      <c r="C2" s="108"/>
      <c r="D2" s="108"/>
      <c r="E2" s="108"/>
      <c r="F2" s="110" t="s">
        <v>1</v>
      </c>
      <c r="G2" s="111"/>
      <c r="H2" s="111"/>
    </row>
    <row r="3" spans="1:8" ht="12.75">
      <c r="A3" s="237"/>
      <c r="B3" s="228"/>
      <c r="C3" s="228"/>
      <c r="D3" s="228"/>
      <c r="E3" s="228"/>
      <c r="F3" s="228"/>
      <c r="G3" s="228"/>
      <c r="H3" s="228"/>
    </row>
    <row r="4" spans="1:8" ht="15.75">
      <c r="A4" s="238" t="s">
        <v>2</v>
      </c>
      <c r="B4" s="239"/>
      <c r="C4" s="239"/>
      <c r="D4" s="239"/>
      <c r="E4" s="239"/>
      <c r="F4" s="239"/>
      <c r="G4" s="239"/>
      <c r="H4" s="239"/>
    </row>
    <row r="5" spans="1:8" ht="12.75">
      <c r="A5" s="235" t="s">
        <v>141</v>
      </c>
      <c r="B5" s="228"/>
      <c r="C5" s="228"/>
      <c r="D5" s="228"/>
      <c r="E5" s="228"/>
      <c r="F5" s="228"/>
      <c r="G5" s="228"/>
      <c r="H5" s="228"/>
    </row>
    <row r="6" spans="1:8" ht="15">
      <c r="A6" s="231" t="s">
        <v>142</v>
      </c>
      <c r="B6" s="232"/>
      <c r="C6" s="232"/>
      <c r="D6" s="232"/>
      <c r="E6" s="232"/>
      <c r="F6" s="232"/>
      <c r="G6" s="232"/>
      <c r="H6" s="232"/>
    </row>
    <row r="7" spans="1:8" ht="12.75">
      <c r="A7" s="235" t="s">
        <v>143</v>
      </c>
      <c r="B7" s="228"/>
      <c r="C7" s="228"/>
      <c r="D7" s="228"/>
      <c r="E7" s="228"/>
      <c r="F7" s="228"/>
      <c r="G7" s="228"/>
      <c r="H7" s="228"/>
    </row>
    <row r="8" spans="1:8" ht="12.75">
      <c r="A8" s="235" t="s">
        <v>144</v>
      </c>
      <c r="B8" s="228"/>
      <c r="C8" s="228"/>
      <c r="D8" s="228"/>
      <c r="E8" s="228"/>
      <c r="F8" s="228"/>
      <c r="G8" s="228"/>
      <c r="H8" s="228"/>
    </row>
    <row r="9" spans="1:8" ht="15">
      <c r="A9" s="236"/>
      <c r="B9" s="232"/>
      <c r="C9" s="232"/>
      <c r="D9" s="232"/>
      <c r="E9" s="232"/>
      <c r="F9" s="232"/>
      <c r="G9" s="232"/>
      <c r="H9" s="232"/>
    </row>
    <row r="10" spans="1:8" ht="15">
      <c r="A10" s="233" t="s">
        <v>145</v>
      </c>
      <c r="B10" s="234"/>
      <c r="C10" s="234"/>
      <c r="D10" s="234"/>
      <c r="E10" s="234"/>
      <c r="F10" s="234"/>
      <c r="G10" s="234"/>
      <c r="H10" s="234"/>
    </row>
    <row r="11" spans="1:8" ht="15">
      <c r="A11" s="231"/>
      <c r="B11" s="232"/>
      <c r="C11" s="232"/>
      <c r="D11" s="232"/>
      <c r="E11" s="232"/>
      <c r="F11" s="232"/>
      <c r="G11" s="232"/>
      <c r="H11" s="232"/>
    </row>
    <row r="12" spans="1:8" ht="15">
      <c r="A12" s="233" t="s">
        <v>209</v>
      </c>
      <c r="B12" s="234"/>
      <c r="C12" s="234"/>
      <c r="D12" s="234"/>
      <c r="E12" s="234"/>
      <c r="F12" s="234"/>
      <c r="G12" s="234"/>
      <c r="H12" s="234"/>
    </row>
    <row r="13" spans="1:8" ht="15">
      <c r="A13" s="113"/>
      <c r="B13" s="114"/>
      <c r="C13" s="114"/>
      <c r="D13" s="114"/>
      <c r="E13" s="114"/>
      <c r="F13" s="114"/>
      <c r="G13" s="114"/>
      <c r="H13" s="114"/>
    </row>
    <row r="14" spans="1:8" ht="15">
      <c r="A14" s="231" t="s">
        <v>210</v>
      </c>
      <c r="B14" s="232"/>
      <c r="C14" s="232"/>
      <c r="D14" s="232"/>
      <c r="E14" s="232"/>
      <c r="F14" s="232"/>
      <c r="G14" s="232"/>
      <c r="H14" s="232"/>
    </row>
    <row r="15" spans="1:8" ht="15">
      <c r="A15" s="231" t="s">
        <v>7</v>
      </c>
      <c r="B15" s="232"/>
      <c r="C15" s="232"/>
      <c r="D15" s="232"/>
      <c r="E15" s="232"/>
      <c r="F15" s="232"/>
      <c r="G15" s="232"/>
      <c r="H15" s="232"/>
    </row>
    <row r="16" spans="1:8" ht="12.75">
      <c r="A16" s="227" t="s">
        <v>131</v>
      </c>
      <c r="B16" s="228"/>
      <c r="C16" s="228"/>
      <c r="D16" s="228"/>
      <c r="E16" s="228"/>
      <c r="F16" s="228"/>
      <c r="G16" s="228"/>
      <c r="H16" s="228"/>
    </row>
    <row r="17" spans="1:8" ht="63.75" customHeight="1">
      <c r="A17" s="115" t="s">
        <v>8</v>
      </c>
      <c r="B17" s="229" t="s">
        <v>9</v>
      </c>
      <c r="C17" s="225"/>
      <c r="D17" s="225"/>
      <c r="E17" s="225"/>
      <c r="F17" s="115" t="s">
        <v>146</v>
      </c>
      <c r="G17" s="115" t="s">
        <v>147</v>
      </c>
      <c r="H17" s="115" t="s">
        <v>148</v>
      </c>
    </row>
    <row r="18" spans="1:8" ht="12.75">
      <c r="A18" s="116" t="s">
        <v>11</v>
      </c>
      <c r="B18" s="226" t="s">
        <v>149</v>
      </c>
      <c r="C18" s="230"/>
      <c r="D18" s="230"/>
      <c r="E18" s="230"/>
      <c r="F18" s="118"/>
      <c r="G18" s="119">
        <f>SUM(G19+G24+G25)</f>
        <v>248567.44</v>
      </c>
      <c r="H18" s="119">
        <f>SUM(H19+H24+H25)</f>
        <v>288909.30999999994</v>
      </c>
    </row>
    <row r="19" spans="1:8" ht="12.75">
      <c r="A19" s="120" t="s">
        <v>13</v>
      </c>
      <c r="B19" s="224" t="s">
        <v>150</v>
      </c>
      <c r="C19" s="224"/>
      <c r="D19" s="224"/>
      <c r="E19" s="224"/>
      <c r="F19" s="121"/>
      <c r="G19" s="122">
        <f>SUM(G20:G23)</f>
        <v>248567.44</v>
      </c>
      <c r="H19" s="122">
        <f>SUM(H20:H23)</f>
        <v>288909.30999999994</v>
      </c>
    </row>
    <row r="20" spans="1:8" ht="12.75">
      <c r="A20" s="120" t="s">
        <v>151</v>
      </c>
      <c r="B20" s="224" t="s">
        <v>81</v>
      </c>
      <c r="C20" s="224"/>
      <c r="D20" s="224"/>
      <c r="E20" s="224"/>
      <c r="F20" s="121"/>
      <c r="G20" s="122">
        <v>175267.35</v>
      </c>
      <c r="H20" s="122">
        <v>200559.33</v>
      </c>
    </row>
    <row r="21" spans="1:8" ht="12.75">
      <c r="A21" s="120" t="s">
        <v>152</v>
      </c>
      <c r="B21" s="222" t="s">
        <v>153</v>
      </c>
      <c r="C21" s="222"/>
      <c r="D21" s="222"/>
      <c r="E21" s="222"/>
      <c r="F21" s="123"/>
      <c r="G21" s="122">
        <v>66740.15</v>
      </c>
      <c r="H21" s="122">
        <v>76285.26</v>
      </c>
    </row>
    <row r="22" spans="1:8" ht="12.75">
      <c r="A22" s="120" t="s">
        <v>154</v>
      </c>
      <c r="B22" s="222" t="s">
        <v>155</v>
      </c>
      <c r="C22" s="222"/>
      <c r="D22" s="222"/>
      <c r="E22" s="222"/>
      <c r="F22" s="121"/>
      <c r="G22" s="122">
        <v>4351.14</v>
      </c>
      <c r="H22" s="122">
        <v>8865.73</v>
      </c>
    </row>
    <row r="23" spans="1:8" ht="12.75">
      <c r="A23" s="120" t="s">
        <v>156</v>
      </c>
      <c r="B23" s="222" t="s">
        <v>157</v>
      </c>
      <c r="C23" s="222"/>
      <c r="D23" s="222"/>
      <c r="E23" s="222"/>
      <c r="F23" s="123"/>
      <c r="G23" s="122">
        <v>2208.8</v>
      </c>
      <c r="H23" s="122">
        <v>3198.99</v>
      </c>
    </row>
    <row r="24" spans="1:8" ht="12.75">
      <c r="A24" s="120" t="s">
        <v>25</v>
      </c>
      <c r="B24" s="222" t="s">
        <v>158</v>
      </c>
      <c r="C24" s="222"/>
      <c r="D24" s="222"/>
      <c r="E24" s="222"/>
      <c r="F24" s="121"/>
      <c r="G24" s="124"/>
      <c r="H24" s="124"/>
    </row>
    <row r="25" spans="1:8" ht="12.75">
      <c r="A25" s="120" t="s">
        <v>47</v>
      </c>
      <c r="B25" s="222" t="s">
        <v>159</v>
      </c>
      <c r="C25" s="222"/>
      <c r="D25" s="222"/>
      <c r="E25" s="222"/>
      <c r="F25" s="121"/>
      <c r="G25" s="137">
        <f>SUM(G26:G27)</f>
        <v>0</v>
      </c>
      <c r="H25" s="137">
        <f>SUM(H26:H27)</f>
        <v>0</v>
      </c>
    </row>
    <row r="26" spans="1:8" ht="12.75">
      <c r="A26" s="120" t="s">
        <v>160</v>
      </c>
      <c r="B26" s="222" t="s">
        <v>161</v>
      </c>
      <c r="C26" s="222"/>
      <c r="D26" s="222"/>
      <c r="E26" s="222"/>
      <c r="F26" s="123"/>
      <c r="G26" s="124"/>
      <c r="H26" s="124"/>
    </row>
    <row r="27" spans="1:8" ht="12.75">
      <c r="A27" s="120" t="s">
        <v>162</v>
      </c>
      <c r="B27" s="222" t="s">
        <v>163</v>
      </c>
      <c r="C27" s="222"/>
      <c r="D27" s="222"/>
      <c r="E27" s="222"/>
      <c r="F27" s="123"/>
      <c r="G27" s="124"/>
      <c r="H27" s="124"/>
    </row>
    <row r="28" spans="1:8" ht="12.75">
      <c r="A28" s="116" t="s">
        <v>51</v>
      </c>
      <c r="B28" s="226" t="s">
        <v>164</v>
      </c>
      <c r="C28" s="226"/>
      <c r="D28" s="226"/>
      <c r="E28" s="226"/>
      <c r="F28" s="123"/>
      <c r="G28" s="119">
        <f>G29+G30+G31+G32+G33+G34+G35+G36+G37+G38+G39+G40+G41+G42</f>
        <v>254611.47999999998</v>
      </c>
      <c r="H28" s="119">
        <f>SUM(H29:H42)</f>
        <v>290839.94</v>
      </c>
    </row>
    <row r="29" spans="1:8" ht="12.75">
      <c r="A29" s="120" t="s">
        <v>13</v>
      </c>
      <c r="B29" s="222" t="s">
        <v>165</v>
      </c>
      <c r="C29" s="223"/>
      <c r="D29" s="223"/>
      <c r="E29" s="223"/>
      <c r="F29" s="121"/>
      <c r="G29" s="122">
        <v>209562.83</v>
      </c>
      <c r="H29" s="122">
        <v>236541.67</v>
      </c>
    </row>
    <row r="30" spans="1:8" ht="12.75">
      <c r="A30" s="120" t="s">
        <v>25</v>
      </c>
      <c r="B30" s="222" t="s">
        <v>166</v>
      </c>
      <c r="C30" s="223"/>
      <c r="D30" s="223"/>
      <c r="E30" s="223"/>
      <c r="F30" s="121"/>
      <c r="G30" s="126">
        <v>11766.14</v>
      </c>
      <c r="H30" s="122">
        <v>10386.72</v>
      </c>
    </row>
    <row r="31" spans="1:8" ht="12.75">
      <c r="A31" s="120" t="s">
        <v>47</v>
      </c>
      <c r="B31" s="222" t="s">
        <v>167</v>
      </c>
      <c r="C31" s="223"/>
      <c r="D31" s="223"/>
      <c r="E31" s="223"/>
      <c r="F31" s="121"/>
      <c r="G31" s="122">
        <v>22171.38</v>
      </c>
      <c r="H31" s="122">
        <v>28450.56</v>
      </c>
    </row>
    <row r="32" spans="1:8" ht="12.75">
      <c r="A32" s="120" t="s">
        <v>49</v>
      </c>
      <c r="B32" s="224" t="s">
        <v>168</v>
      </c>
      <c r="C32" s="223"/>
      <c r="D32" s="223"/>
      <c r="E32" s="223"/>
      <c r="F32" s="121"/>
      <c r="G32" s="122"/>
      <c r="H32" s="122">
        <v>643.48</v>
      </c>
    </row>
    <row r="33" spans="1:8" ht="12.75">
      <c r="A33" s="120" t="s">
        <v>76</v>
      </c>
      <c r="B33" s="224" t="s">
        <v>169</v>
      </c>
      <c r="C33" s="223"/>
      <c r="D33" s="223"/>
      <c r="E33" s="223"/>
      <c r="F33" s="121"/>
      <c r="G33" s="127"/>
      <c r="H33" s="127"/>
    </row>
    <row r="34" spans="1:8" ht="12.75">
      <c r="A34" s="120" t="s">
        <v>170</v>
      </c>
      <c r="B34" s="224" t="s">
        <v>171</v>
      </c>
      <c r="C34" s="223"/>
      <c r="D34" s="223"/>
      <c r="E34" s="223"/>
      <c r="F34" s="121"/>
      <c r="G34" s="122">
        <v>350</v>
      </c>
      <c r="H34" s="122">
        <v>198.39</v>
      </c>
    </row>
    <row r="35" spans="1:8" ht="12.75">
      <c r="A35" s="120" t="s">
        <v>172</v>
      </c>
      <c r="B35" s="224" t="s">
        <v>173</v>
      </c>
      <c r="C35" s="223"/>
      <c r="D35" s="223"/>
      <c r="E35" s="223"/>
      <c r="F35" s="121"/>
      <c r="G35" s="122">
        <v>3012.53</v>
      </c>
      <c r="H35" s="122">
        <v>2487.04</v>
      </c>
    </row>
    <row r="36" spans="1:8" ht="12.75">
      <c r="A36" s="120" t="s">
        <v>174</v>
      </c>
      <c r="B36" s="222" t="s">
        <v>175</v>
      </c>
      <c r="C36" s="223"/>
      <c r="D36" s="223"/>
      <c r="E36" s="223"/>
      <c r="F36" s="121"/>
      <c r="G36" s="127"/>
      <c r="H36" s="127"/>
    </row>
    <row r="37" spans="1:8" ht="12.75">
      <c r="A37" s="120" t="s">
        <v>176</v>
      </c>
      <c r="B37" s="224" t="s">
        <v>177</v>
      </c>
      <c r="C37" s="223"/>
      <c r="D37" s="223"/>
      <c r="E37" s="223"/>
      <c r="F37" s="121"/>
      <c r="G37" s="122">
        <v>2330.62</v>
      </c>
      <c r="H37" s="122">
        <v>2028.9</v>
      </c>
    </row>
    <row r="38" spans="1:8" ht="12.75">
      <c r="A38" s="120" t="s">
        <v>178</v>
      </c>
      <c r="B38" s="222" t="s">
        <v>179</v>
      </c>
      <c r="C38" s="225"/>
      <c r="D38" s="225"/>
      <c r="E38" s="225"/>
      <c r="F38" s="121"/>
      <c r="G38" s="127"/>
      <c r="H38" s="127"/>
    </row>
    <row r="39" spans="1:8" ht="12.75">
      <c r="A39" s="120" t="s">
        <v>180</v>
      </c>
      <c r="B39" s="222" t="s">
        <v>181</v>
      </c>
      <c r="C39" s="223"/>
      <c r="D39" s="223"/>
      <c r="E39" s="223"/>
      <c r="F39" s="121"/>
      <c r="G39" s="127"/>
      <c r="H39" s="127"/>
    </row>
    <row r="40" spans="1:8" ht="12.75">
      <c r="A40" s="120" t="s">
        <v>182</v>
      </c>
      <c r="B40" s="222" t="s">
        <v>183</v>
      </c>
      <c r="C40" s="223"/>
      <c r="D40" s="223"/>
      <c r="E40" s="223"/>
      <c r="F40" s="121"/>
      <c r="G40" s="127"/>
      <c r="H40" s="127"/>
    </row>
    <row r="41" spans="1:8" ht="12.75">
      <c r="A41" s="120" t="s">
        <v>184</v>
      </c>
      <c r="B41" s="222" t="s">
        <v>185</v>
      </c>
      <c r="C41" s="223"/>
      <c r="D41" s="223"/>
      <c r="E41" s="223"/>
      <c r="F41" s="121"/>
      <c r="G41" s="126">
        <v>5417.98</v>
      </c>
      <c r="H41" s="122">
        <v>10103.18</v>
      </c>
    </row>
    <row r="42" spans="1:8" ht="12.75">
      <c r="A42" s="120" t="s">
        <v>186</v>
      </c>
      <c r="B42" s="177" t="s">
        <v>187</v>
      </c>
      <c r="C42" s="170"/>
      <c r="D42" s="170"/>
      <c r="E42" s="217"/>
      <c r="F42" s="121"/>
      <c r="G42" s="127"/>
      <c r="H42" s="127"/>
    </row>
    <row r="43" spans="1:8" ht="12.75">
      <c r="A43" s="118" t="s">
        <v>53</v>
      </c>
      <c r="B43" s="176" t="s">
        <v>188</v>
      </c>
      <c r="C43" s="174"/>
      <c r="D43" s="174"/>
      <c r="E43" s="175"/>
      <c r="F43" s="128"/>
      <c r="G43" s="137">
        <f>SUM(G18-G28)</f>
        <v>-6044.039999999979</v>
      </c>
      <c r="H43" s="137">
        <f>SUM(H18-H28)</f>
        <v>-1930.6300000000629</v>
      </c>
    </row>
    <row r="44" spans="1:8" ht="12.75">
      <c r="A44" s="118" t="s">
        <v>79</v>
      </c>
      <c r="B44" s="173" t="s">
        <v>189</v>
      </c>
      <c r="C44" s="174"/>
      <c r="D44" s="174"/>
      <c r="E44" s="175"/>
      <c r="F44" s="117"/>
      <c r="G44" s="119">
        <f>SUM(G45+G46-G47)</f>
        <v>6940.57</v>
      </c>
      <c r="H44" s="119">
        <f>SUM(H45+H46-H47)</f>
        <v>7164.15</v>
      </c>
    </row>
    <row r="45" spans="1:8" ht="12.75">
      <c r="A45" s="123" t="s">
        <v>190</v>
      </c>
      <c r="B45" s="177" t="s">
        <v>191</v>
      </c>
      <c r="C45" s="170"/>
      <c r="D45" s="170"/>
      <c r="E45" s="217"/>
      <c r="F45" s="125"/>
      <c r="G45" s="122">
        <v>6940.57</v>
      </c>
      <c r="H45" s="122">
        <v>7164.15</v>
      </c>
    </row>
    <row r="46" spans="1:8" ht="12.75">
      <c r="A46" s="123" t="s">
        <v>25</v>
      </c>
      <c r="B46" s="177" t="s">
        <v>192</v>
      </c>
      <c r="C46" s="170"/>
      <c r="D46" s="170"/>
      <c r="E46" s="217"/>
      <c r="F46" s="125"/>
      <c r="G46" s="127"/>
      <c r="H46" s="127"/>
    </row>
    <row r="47" spans="1:8" ht="12.75">
      <c r="A47" s="123" t="s">
        <v>193</v>
      </c>
      <c r="B47" s="177" t="s">
        <v>194</v>
      </c>
      <c r="C47" s="170"/>
      <c r="D47" s="170"/>
      <c r="E47" s="217"/>
      <c r="F47" s="125"/>
      <c r="G47" s="127"/>
      <c r="H47" s="127"/>
    </row>
    <row r="48" spans="1:8" ht="12.75">
      <c r="A48" s="118" t="s">
        <v>86</v>
      </c>
      <c r="B48" s="176" t="s">
        <v>195</v>
      </c>
      <c r="C48" s="174"/>
      <c r="D48" s="174"/>
      <c r="E48" s="175"/>
      <c r="F48" s="117"/>
      <c r="G48" s="124"/>
      <c r="H48" s="124"/>
    </row>
    <row r="49" spans="1:8" ht="12.75">
      <c r="A49" s="118" t="s">
        <v>112</v>
      </c>
      <c r="B49" s="218" t="s">
        <v>196</v>
      </c>
      <c r="C49" s="219"/>
      <c r="D49" s="219"/>
      <c r="E49" s="220"/>
      <c r="F49" s="117"/>
      <c r="G49" s="124"/>
      <c r="H49" s="124"/>
    </row>
    <row r="50" spans="1:8" ht="12.75">
      <c r="A50" s="118" t="s">
        <v>124</v>
      </c>
      <c r="B50" s="176" t="s">
        <v>197</v>
      </c>
      <c r="C50" s="174"/>
      <c r="D50" s="174"/>
      <c r="E50" s="175"/>
      <c r="F50" s="117"/>
      <c r="G50" s="124"/>
      <c r="H50" s="124"/>
    </row>
    <row r="51" spans="1:8" ht="12.75">
      <c r="A51" s="118" t="s">
        <v>198</v>
      </c>
      <c r="B51" s="221" t="s">
        <v>199</v>
      </c>
      <c r="C51" s="219"/>
      <c r="D51" s="219"/>
      <c r="E51" s="220"/>
      <c r="F51" s="117"/>
      <c r="G51" s="119">
        <f>G53</f>
        <v>896.5300000000207</v>
      </c>
      <c r="H51" s="137">
        <f>H53</f>
        <v>5233.519999999937</v>
      </c>
    </row>
    <row r="52" spans="1:8" ht="12.75">
      <c r="A52" s="118" t="s">
        <v>13</v>
      </c>
      <c r="B52" s="173" t="s">
        <v>200</v>
      </c>
      <c r="C52" s="174"/>
      <c r="D52" s="174"/>
      <c r="E52" s="175"/>
      <c r="F52" s="117"/>
      <c r="G52" s="119"/>
      <c r="H52" s="137"/>
    </row>
    <row r="53" spans="1:8" ht="12.75">
      <c r="A53" s="118" t="s">
        <v>201</v>
      </c>
      <c r="B53" s="176" t="s">
        <v>202</v>
      </c>
      <c r="C53" s="174"/>
      <c r="D53" s="174"/>
      <c r="E53" s="175"/>
      <c r="F53" s="117"/>
      <c r="G53" s="119">
        <f>SUM(G44+G43)</f>
        <v>896.5300000000207</v>
      </c>
      <c r="H53" s="137">
        <f>SUM(H44+H43)</f>
        <v>5233.519999999937</v>
      </c>
    </row>
    <row r="54" spans="1:8" ht="12.75">
      <c r="A54" s="123" t="s">
        <v>13</v>
      </c>
      <c r="B54" s="177" t="s">
        <v>203</v>
      </c>
      <c r="C54" s="170"/>
      <c r="D54" s="170"/>
      <c r="E54" s="217"/>
      <c r="F54" s="125"/>
      <c r="G54" s="127"/>
      <c r="H54" s="127"/>
    </row>
    <row r="55" spans="1:8" ht="12.75">
      <c r="A55" s="123" t="s">
        <v>25</v>
      </c>
      <c r="B55" s="177" t="s">
        <v>204</v>
      </c>
      <c r="C55" s="170"/>
      <c r="D55" s="170"/>
      <c r="E55" s="217"/>
      <c r="F55" s="125"/>
      <c r="G55" s="129"/>
      <c r="H55" s="129"/>
    </row>
    <row r="56" spans="1:8" ht="12.75">
      <c r="A56" s="130"/>
      <c r="B56" s="130"/>
      <c r="C56" s="130"/>
      <c r="D56" s="112"/>
      <c r="E56" s="112"/>
      <c r="F56" s="131"/>
      <c r="G56" s="131"/>
      <c r="H56" s="131"/>
    </row>
    <row r="57" spans="1:8" ht="12.75">
      <c r="A57" s="171" t="s">
        <v>205</v>
      </c>
      <c r="B57" s="171"/>
      <c r="C57" s="171"/>
      <c r="D57" s="171"/>
      <c r="E57" s="171"/>
      <c r="F57" s="171"/>
      <c r="G57" s="184" t="s">
        <v>133</v>
      </c>
      <c r="H57" s="184"/>
    </row>
    <row r="58" spans="1:8" ht="12.75">
      <c r="A58" s="172" t="s">
        <v>206</v>
      </c>
      <c r="B58" s="172"/>
      <c r="C58" s="172"/>
      <c r="D58" s="172"/>
      <c r="E58" s="172"/>
      <c r="F58" s="172"/>
      <c r="G58" s="185" t="s">
        <v>135</v>
      </c>
      <c r="H58" s="185"/>
    </row>
    <row r="59" spans="1:8" ht="12.75">
      <c r="A59" s="132"/>
      <c r="B59" s="132"/>
      <c r="C59" s="132"/>
      <c r="D59" s="132"/>
      <c r="E59" s="132"/>
      <c r="F59" s="132"/>
      <c r="G59" s="133"/>
      <c r="H59" s="133"/>
    </row>
    <row r="60" spans="1:8" ht="12.75">
      <c r="A60" s="132"/>
      <c r="B60" s="132"/>
      <c r="C60" s="132"/>
      <c r="D60" s="132"/>
      <c r="E60" s="132"/>
      <c r="F60" s="132"/>
      <c r="G60" s="133"/>
      <c r="H60" s="133"/>
    </row>
    <row r="61" spans="1:8" ht="12" customHeight="1">
      <c r="A61" s="108"/>
      <c r="B61" s="108" t="s">
        <v>207</v>
      </c>
      <c r="C61" s="108"/>
      <c r="D61" s="108"/>
      <c r="E61" s="108"/>
      <c r="F61" s="108"/>
      <c r="G61" s="184" t="s">
        <v>138</v>
      </c>
      <c r="H61" s="184"/>
    </row>
    <row r="62" spans="1:8" ht="12.75">
      <c r="A62" s="134" t="s">
        <v>208</v>
      </c>
      <c r="B62" s="108"/>
      <c r="C62" s="108"/>
      <c r="D62" s="108"/>
      <c r="E62" s="108"/>
      <c r="F62" s="108"/>
      <c r="G62" s="185" t="s">
        <v>135</v>
      </c>
      <c r="H62" s="185"/>
    </row>
    <row r="63" spans="1:8" ht="12.75">
      <c r="A63" s="108"/>
      <c r="B63" s="108"/>
      <c r="C63" s="108"/>
      <c r="D63" s="108"/>
      <c r="E63" s="108"/>
      <c r="F63" s="108"/>
      <c r="G63" s="108"/>
      <c r="H63" s="108"/>
    </row>
  </sheetData>
  <mergeCells count="58"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4:H14"/>
    <mergeCell ref="A15:H15"/>
    <mergeCell ref="A16:H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G61:H61"/>
    <mergeCell ref="G62:H62"/>
    <mergeCell ref="A57:F57"/>
    <mergeCell ref="G57:H57"/>
    <mergeCell ref="A58:F58"/>
    <mergeCell ref="G58:H58"/>
  </mergeCells>
  <printOptions/>
  <pageMargins left="0.5511811023622047" right="0.15748031496062992" top="0.984251968503937" bottom="0.7874015748031497" header="0.5118110236220472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A1">
      <selection activeCell="B27" sqref="B27"/>
    </sheetView>
  </sheetViews>
  <sheetFormatPr defaultColWidth="9.140625" defaultRowHeight="12.75"/>
  <cols>
    <col min="1" max="1" width="4.00390625" style="138" customWidth="1"/>
    <col min="2" max="2" width="24.421875" style="139" customWidth="1"/>
    <col min="3" max="3" width="11.8515625" style="139" customWidth="1"/>
    <col min="4" max="4" width="12.7109375" style="139" customWidth="1"/>
    <col min="5" max="5" width="10.7109375" style="139" customWidth="1"/>
    <col min="6" max="6" width="11.8515625" style="139" customWidth="1"/>
    <col min="7" max="7" width="9.7109375" style="139" customWidth="1"/>
    <col min="8" max="8" width="8.7109375" style="139" customWidth="1"/>
    <col min="9" max="9" width="11.140625" style="139" customWidth="1"/>
    <col min="10" max="10" width="11.421875" style="139" customWidth="1"/>
    <col min="11" max="11" width="10.28125" style="139" customWidth="1"/>
    <col min="12" max="12" width="10.57421875" style="139" customWidth="1"/>
    <col min="13" max="13" width="12.00390625" style="139" customWidth="1"/>
    <col min="14" max="14" width="12.140625" style="139" customWidth="1"/>
    <col min="15" max="15" width="9.140625" style="139" customWidth="1"/>
    <col min="16" max="16" width="10.140625" style="139" bestFit="1" customWidth="1"/>
    <col min="17" max="16384" width="9.140625" style="139" customWidth="1"/>
  </cols>
  <sheetData>
    <row r="1" spans="2:9" ht="15">
      <c r="B1" s="110" t="s">
        <v>2</v>
      </c>
      <c r="I1" s="139" t="s">
        <v>211</v>
      </c>
    </row>
    <row r="2" spans="2:9" ht="15">
      <c r="B2" s="110" t="s">
        <v>212</v>
      </c>
      <c r="I2" s="139" t="s">
        <v>213</v>
      </c>
    </row>
    <row r="5" spans="1:13" ht="12.75">
      <c r="A5" s="140"/>
      <c r="B5" s="134" t="s">
        <v>249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ht="12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13" ht="14.25">
      <c r="A7" s="140"/>
      <c r="B7" s="142" t="s">
        <v>214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2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ht="9" customHeight="1"/>
    <row r="10" spans="1:13" ht="75.75" customHeight="1">
      <c r="A10" s="143" t="s">
        <v>8</v>
      </c>
      <c r="B10" s="143" t="s">
        <v>215</v>
      </c>
      <c r="C10" s="143" t="s">
        <v>216</v>
      </c>
      <c r="D10" s="143" t="s">
        <v>217</v>
      </c>
      <c r="E10" s="143"/>
      <c r="F10" s="143"/>
      <c r="G10" s="143"/>
      <c r="H10" s="143"/>
      <c r="I10" s="143"/>
      <c r="J10" s="144"/>
      <c r="K10" s="144"/>
      <c r="L10" s="143"/>
      <c r="M10" s="143" t="s">
        <v>218</v>
      </c>
    </row>
    <row r="11" spans="1:13" ht="123" customHeight="1">
      <c r="A11" s="143"/>
      <c r="B11" s="143"/>
      <c r="C11" s="143"/>
      <c r="D11" s="143" t="s">
        <v>219</v>
      </c>
      <c r="E11" s="143" t="s">
        <v>220</v>
      </c>
      <c r="F11" s="143" t="s">
        <v>221</v>
      </c>
      <c r="G11" s="143" t="s">
        <v>222</v>
      </c>
      <c r="H11" s="143" t="s">
        <v>223</v>
      </c>
      <c r="I11" s="145" t="s">
        <v>224</v>
      </c>
      <c r="J11" s="143" t="s">
        <v>225</v>
      </c>
      <c r="K11" s="146" t="s">
        <v>226</v>
      </c>
      <c r="L11" s="147" t="s">
        <v>227</v>
      </c>
      <c r="M11" s="143"/>
    </row>
    <row r="12" spans="1:13" ht="12">
      <c r="A12" s="148">
        <v>1</v>
      </c>
      <c r="B12" s="148">
        <v>2</v>
      </c>
      <c r="C12" s="148">
        <v>3</v>
      </c>
      <c r="D12" s="148">
        <v>4</v>
      </c>
      <c r="E12" s="148">
        <v>5</v>
      </c>
      <c r="F12" s="148">
        <v>6</v>
      </c>
      <c r="G12" s="148">
        <v>7</v>
      </c>
      <c r="H12" s="148">
        <v>8</v>
      </c>
      <c r="I12" s="148">
        <v>9</v>
      </c>
      <c r="J12" s="148">
        <v>10</v>
      </c>
      <c r="K12" s="149" t="s">
        <v>228</v>
      </c>
      <c r="L12" s="148">
        <v>12</v>
      </c>
      <c r="M12" s="148">
        <v>13</v>
      </c>
    </row>
    <row r="13" spans="1:16" ht="69.75" customHeight="1">
      <c r="A13" s="143" t="s">
        <v>229</v>
      </c>
      <c r="B13" s="150" t="s">
        <v>230</v>
      </c>
      <c r="C13" s="151">
        <f>C15+C14</f>
        <v>69647.71</v>
      </c>
      <c r="D13" s="151">
        <f>D14+D15</f>
        <v>137560</v>
      </c>
      <c r="E13" s="152">
        <f>E14+E15</f>
        <v>0</v>
      </c>
      <c r="F13" s="151">
        <f>F14+F15</f>
        <v>0</v>
      </c>
      <c r="G13" s="152">
        <v>0</v>
      </c>
      <c r="H13" s="152">
        <v>0</v>
      </c>
      <c r="I13" s="152">
        <f>I15+I14</f>
        <v>-138419.31</v>
      </c>
      <c r="J13" s="152">
        <v>0</v>
      </c>
      <c r="K13" s="152">
        <v>0</v>
      </c>
      <c r="L13" s="152">
        <f>L15</f>
        <v>0</v>
      </c>
      <c r="M13" s="168">
        <f aca="true" t="shared" si="0" ref="M13:M24">C13+D13+E13+F13+G13+H13+I13+J13+K13+L13</f>
        <v>68788.40000000002</v>
      </c>
      <c r="N13" s="154"/>
      <c r="O13" s="154"/>
      <c r="P13" s="167"/>
    </row>
    <row r="14" spans="1:15" ht="15" customHeight="1">
      <c r="A14" s="148" t="s">
        <v>231</v>
      </c>
      <c r="B14" s="155" t="s">
        <v>232</v>
      </c>
      <c r="C14" s="156">
        <v>69647.71</v>
      </c>
      <c r="D14" s="135">
        <v>500</v>
      </c>
      <c r="E14" s="157"/>
      <c r="F14" s="156"/>
      <c r="G14" s="158"/>
      <c r="H14" s="158"/>
      <c r="I14" s="158">
        <v>-1866.22</v>
      </c>
      <c r="J14" s="158"/>
      <c r="K14" s="158"/>
      <c r="L14" s="158"/>
      <c r="M14" s="169">
        <f t="shared" si="0"/>
        <v>68281.49</v>
      </c>
      <c r="O14" s="159"/>
    </row>
    <row r="15" spans="1:16" ht="15" customHeight="1">
      <c r="A15" s="148" t="s">
        <v>233</v>
      </c>
      <c r="B15" s="155" t="s">
        <v>234</v>
      </c>
      <c r="C15" s="160"/>
      <c r="D15" s="135">
        <v>137060</v>
      </c>
      <c r="E15" s="157"/>
      <c r="F15" s="160"/>
      <c r="G15" s="158"/>
      <c r="H15" s="158"/>
      <c r="I15" s="136">
        <v>-136553.09</v>
      </c>
      <c r="J15" s="158"/>
      <c r="K15" s="158"/>
      <c r="L15" s="161"/>
      <c r="M15" s="161">
        <f t="shared" si="0"/>
        <v>506.9100000000035</v>
      </c>
      <c r="O15" s="163"/>
      <c r="P15" s="154"/>
    </row>
    <row r="16" spans="1:16" ht="74.25" customHeight="1">
      <c r="A16" s="143" t="s">
        <v>235</v>
      </c>
      <c r="B16" s="150" t="s">
        <v>236</v>
      </c>
      <c r="C16" s="151">
        <f>C18+C17</f>
        <v>1313296.12</v>
      </c>
      <c r="D16" s="151">
        <f>D17+D18</f>
        <v>49520.05</v>
      </c>
      <c r="E16" s="153">
        <f>E17+E18</f>
        <v>0</v>
      </c>
      <c r="F16" s="151">
        <f>F17+F18</f>
        <v>0</v>
      </c>
      <c r="G16" s="152">
        <v>0</v>
      </c>
      <c r="H16" s="152">
        <v>0</v>
      </c>
      <c r="I16" s="152">
        <f>I18+I17</f>
        <v>-53797.700000000004</v>
      </c>
      <c r="J16" s="152">
        <v>0</v>
      </c>
      <c r="K16" s="152">
        <v>0</v>
      </c>
      <c r="L16" s="152">
        <f>L17+L18</f>
        <v>0</v>
      </c>
      <c r="M16" s="168">
        <f t="shared" si="0"/>
        <v>1309018.4700000002</v>
      </c>
      <c r="O16" s="154"/>
      <c r="P16" s="167"/>
    </row>
    <row r="17" spans="1:15" ht="15" customHeight="1">
      <c r="A17" s="148" t="s">
        <v>237</v>
      </c>
      <c r="B17" s="155" t="s">
        <v>232</v>
      </c>
      <c r="C17" s="156">
        <v>1313296.12</v>
      </c>
      <c r="D17" s="156">
        <v>130</v>
      </c>
      <c r="E17" s="156"/>
      <c r="F17" s="156"/>
      <c r="G17" s="161"/>
      <c r="H17" s="161"/>
      <c r="I17" s="161">
        <v>-5377.05</v>
      </c>
      <c r="J17" s="158"/>
      <c r="K17" s="158"/>
      <c r="L17" s="158"/>
      <c r="M17" s="169">
        <f>C17+D17+E17+F17+G17+H17+I17+J17+K17+L17</f>
        <v>1308049.07</v>
      </c>
      <c r="O17" s="159"/>
    </row>
    <row r="18" spans="1:16" ht="15" customHeight="1">
      <c r="A18" s="148" t="s">
        <v>238</v>
      </c>
      <c r="B18" s="155" t="s">
        <v>234</v>
      </c>
      <c r="C18" s="156"/>
      <c r="D18" s="156">
        <f>47450.05+1940</f>
        <v>49390.05</v>
      </c>
      <c r="E18" s="162"/>
      <c r="F18" s="160"/>
      <c r="G18" s="158"/>
      <c r="H18" s="158"/>
      <c r="I18" s="161">
        <v>-48420.65</v>
      </c>
      <c r="J18" s="158"/>
      <c r="K18" s="161"/>
      <c r="L18" s="161"/>
      <c r="M18" s="161">
        <f>C18+D18+E18+F18+G18+H18+I18+J18+K18+L18</f>
        <v>969.4000000000015</v>
      </c>
      <c r="N18" s="163"/>
      <c r="O18" s="166"/>
      <c r="P18" s="166"/>
    </row>
    <row r="19" spans="1:16" ht="114.75" customHeight="1">
      <c r="A19" s="143" t="s">
        <v>239</v>
      </c>
      <c r="B19" s="150" t="s">
        <v>240</v>
      </c>
      <c r="C19" s="153">
        <f>C20+C21</f>
        <v>629656.63</v>
      </c>
      <c r="D19" s="153">
        <f>D20+D21</f>
        <v>0</v>
      </c>
      <c r="E19" s="152">
        <v>0</v>
      </c>
      <c r="F19" s="164">
        <f>F20+F21</f>
        <v>0</v>
      </c>
      <c r="G19" s="152">
        <v>0</v>
      </c>
      <c r="H19" s="152">
        <v>0</v>
      </c>
      <c r="I19" s="152">
        <f>I20+I21</f>
        <v>-4351.13</v>
      </c>
      <c r="J19" s="152">
        <v>0</v>
      </c>
      <c r="K19" s="152">
        <v>0</v>
      </c>
      <c r="L19" s="152">
        <v>0</v>
      </c>
      <c r="M19" s="168">
        <f t="shared" si="0"/>
        <v>625305.5</v>
      </c>
      <c r="N19" s="154"/>
      <c r="O19" s="154"/>
      <c r="P19" s="167"/>
    </row>
    <row r="20" spans="1:15" ht="15" customHeight="1">
      <c r="A20" s="148" t="s">
        <v>241</v>
      </c>
      <c r="B20" s="155" t="s">
        <v>232</v>
      </c>
      <c r="C20" s="156">
        <v>629656.63</v>
      </c>
      <c r="D20" s="160"/>
      <c r="E20" s="160"/>
      <c r="F20" s="158"/>
      <c r="G20" s="158"/>
      <c r="H20" s="158"/>
      <c r="I20" s="158">
        <v>-4351.13</v>
      </c>
      <c r="J20" s="158"/>
      <c r="K20" s="158"/>
      <c r="L20" s="158"/>
      <c r="M20" s="169">
        <f t="shared" si="0"/>
        <v>625305.5</v>
      </c>
      <c r="O20" s="159"/>
    </row>
    <row r="21" spans="1:13" ht="15" customHeight="1">
      <c r="A21" s="148" t="s">
        <v>242</v>
      </c>
      <c r="B21" s="155" t="s">
        <v>234</v>
      </c>
      <c r="C21" s="160"/>
      <c r="D21" s="156"/>
      <c r="E21" s="160"/>
      <c r="F21" s="160"/>
      <c r="G21" s="158"/>
      <c r="H21" s="158"/>
      <c r="I21" s="158"/>
      <c r="J21" s="158"/>
      <c r="K21" s="158"/>
      <c r="L21" s="158"/>
      <c r="M21" s="161">
        <f t="shared" si="0"/>
        <v>0</v>
      </c>
    </row>
    <row r="22" spans="1:16" ht="15" customHeight="1">
      <c r="A22" s="143" t="s">
        <v>243</v>
      </c>
      <c r="B22" s="150" t="s">
        <v>244</v>
      </c>
      <c r="C22" s="151">
        <f>C24+C23</f>
        <v>40861.11</v>
      </c>
      <c r="D22" s="153">
        <f>D24+D23</f>
        <v>0</v>
      </c>
      <c r="E22" s="152">
        <f>E23+E24</f>
        <v>0</v>
      </c>
      <c r="F22" s="153">
        <f>F24+F23</f>
        <v>0</v>
      </c>
      <c r="G22" s="152">
        <v>0</v>
      </c>
      <c r="H22" s="152">
        <v>0</v>
      </c>
      <c r="I22" s="164">
        <f>I23+I24</f>
        <v>-1990.58</v>
      </c>
      <c r="J22" s="152">
        <v>0</v>
      </c>
      <c r="K22" s="152">
        <v>0</v>
      </c>
      <c r="L22" s="152">
        <v>0</v>
      </c>
      <c r="M22" s="168">
        <f t="shared" si="0"/>
        <v>38870.53</v>
      </c>
      <c r="O22" s="154"/>
      <c r="P22" s="167"/>
    </row>
    <row r="23" spans="1:15" ht="15" customHeight="1">
      <c r="A23" s="148" t="s">
        <v>245</v>
      </c>
      <c r="B23" s="155" t="s">
        <v>232</v>
      </c>
      <c r="C23" s="156">
        <v>32978.06</v>
      </c>
      <c r="D23" s="162"/>
      <c r="E23" s="161"/>
      <c r="F23" s="156"/>
      <c r="G23" s="160"/>
      <c r="H23" s="160"/>
      <c r="I23" s="158">
        <v>-1150.73</v>
      </c>
      <c r="J23" s="161"/>
      <c r="K23" s="161"/>
      <c r="L23" s="161"/>
      <c r="M23" s="169">
        <f t="shared" si="0"/>
        <v>31827.329999999998</v>
      </c>
      <c r="N23" s="154"/>
      <c r="O23" s="159"/>
    </row>
    <row r="24" spans="1:16" ht="15" customHeight="1">
      <c r="A24" s="148" t="s">
        <v>246</v>
      </c>
      <c r="B24" s="155" t="s">
        <v>234</v>
      </c>
      <c r="C24" s="156">
        <v>7883.05</v>
      </c>
      <c r="D24" s="156"/>
      <c r="E24" s="158"/>
      <c r="F24" s="160"/>
      <c r="G24" s="160"/>
      <c r="H24" s="160"/>
      <c r="I24" s="158">
        <v>-839.85</v>
      </c>
      <c r="J24" s="161"/>
      <c r="K24" s="161"/>
      <c r="L24" s="161"/>
      <c r="M24" s="169">
        <f t="shared" si="0"/>
        <v>7043.2</v>
      </c>
      <c r="N24" s="154"/>
      <c r="O24" s="166"/>
      <c r="P24" s="167"/>
    </row>
    <row r="25" spans="1:14" ht="15" customHeight="1">
      <c r="A25" s="143" t="s">
        <v>247</v>
      </c>
      <c r="B25" s="150" t="s">
        <v>248</v>
      </c>
      <c r="C25" s="153">
        <f>C13+C16+C22+C19</f>
        <v>2053461.5700000003</v>
      </c>
      <c r="D25" s="153">
        <f>D13+D16+D22+D19</f>
        <v>187080.05</v>
      </c>
      <c r="E25" s="152">
        <f aca="true" t="shared" si="1" ref="E25:M25">E13+E16+E22+E19</f>
        <v>0</v>
      </c>
      <c r="F25" s="153">
        <f t="shared" si="1"/>
        <v>0</v>
      </c>
      <c r="G25" s="152">
        <f t="shared" si="1"/>
        <v>0</v>
      </c>
      <c r="H25" s="152">
        <f t="shared" si="1"/>
        <v>0</v>
      </c>
      <c r="I25" s="152">
        <f t="shared" si="1"/>
        <v>-198558.72</v>
      </c>
      <c r="J25" s="152">
        <f t="shared" si="1"/>
        <v>0</v>
      </c>
      <c r="K25" s="152">
        <f t="shared" si="1"/>
        <v>0</v>
      </c>
      <c r="L25" s="152">
        <f t="shared" si="1"/>
        <v>0</v>
      </c>
      <c r="M25" s="168">
        <f t="shared" si="1"/>
        <v>2041982.9000000001</v>
      </c>
      <c r="N25" s="154"/>
    </row>
    <row r="27" spans="2:14" ht="12.75">
      <c r="B27" s="134"/>
      <c r="C27" s="134"/>
      <c r="D27" s="165"/>
      <c r="I27" s="154"/>
      <c r="M27" s="154"/>
      <c r="N27" s="154"/>
    </row>
    <row r="28" spans="2:13" ht="12.75">
      <c r="B28" s="134"/>
      <c r="C28" s="134"/>
      <c r="D28" s="165"/>
      <c r="M28" s="154"/>
    </row>
    <row r="29" spans="6:13" ht="12">
      <c r="F29" s="154"/>
      <c r="M29" s="167"/>
    </row>
    <row r="30" spans="4:13" ht="12">
      <c r="D30" s="154"/>
      <c r="F30" s="154"/>
      <c r="M30" s="154"/>
    </row>
  </sheetData>
  <printOptions/>
  <pageMargins left="0.15748031496062992" right="0.15748031496062992" top="0.7874015748031497" bottom="0.5905511811023623" header="0.5118110236220472" footer="0.5118110236220472"/>
  <pageSetup fitToHeight="2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2015-04-17T08:29:59Z</cp:lastPrinted>
  <dcterms:created xsi:type="dcterms:W3CDTF">2015-03-24T09:16:40Z</dcterms:created>
  <dcterms:modified xsi:type="dcterms:W3CDTF">2015-05-11T07:20:16Z</dcterms:modified>
  <cp:category/>
  <cp:version/>
  <cp:contentType/>
  <cp:contentStatus/>
</cp:coreProperties>
</file>