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740" activeTab="0"/>
  </bookViews>
  <sheets>
    <sheet name="FBA" sheetId="1" r:id="rId1"/>
    <sheet name="VA" sheetId="2" r:id="rId2"/>
    <sheet name="Fiansav. sumos" sheetId="3" r:id="rId3"/>
  </sheets>
  <definedNames/>
  <calcPr fullCalcOnLoad="1"/>
</workbook>
</file>

<file path=xl/sharedStrings.xml><?xml version="1.0" encoding="utf-8"?>
<sst xmlns="http://schemas.openxmlformats.org/spreadsheetml/2006/main" count="322" uniqueCount="252">
  <si>
    <t>2-ojo VSAFAS „Finansinės būklės ataskaita“</t>
  </si>
  <si>
    <t>2 priedas</t>
  </si>
  <si>
    <t>KAUNO MILIKONIŲ PAGRINDINĖ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</si>
  <si>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</si>
  <si>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190139997    Baltijos g. 30,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</si>
  <si>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</si>
  <si>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</si>
  <si>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</si>
  <si>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</si>
  <si>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</si>
  <si>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</si>
  <si>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</si>
  <si>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</si>
  <si>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</si>
  <si>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</si>
  <si>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</si>
  <si>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</si>
  <si>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</si>
  <si>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</si>
  <si>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</si>
  <si>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</si>
  <si>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</si>
  <si>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</si>
  <si>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</si>
  <si>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</si>
  <si>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</si>
  <si>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</si>
  <si>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</si>
  <si>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</si>
  <si>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</si>
  <si>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</si>
  <si>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</si>
  <si>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</si>
  <si>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</si>
  <si>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</si>
  <si>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</si>
  <si>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</si>
  <si>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</si>
  <si>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</si>
  <si>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</si>
  <si>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</si>
  <si>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</si>
  <si>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</si>
  <si>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</si>
  <si>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</si>
  <si>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</si>
  <si>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</si>
  <si>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</si>
  <si>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</si>
  <si>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</si>
  <si>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</si>
  <si>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</si>
  <si>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</si>
  <si>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</si>
  <si>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</si>
  <si>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</si>
  <si>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</si>
  <si>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</si>
  <si>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</si>
  <si>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</si>
  <si>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</si>
  <si>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</si>
  <si>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</si>
  <si>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</si>
  <si>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</si>
  <si>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</si>
  <si>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</si>
  <si>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</si>
  <si>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</si>
  <si>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</si>
  <si>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</si>
  <si>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</si>
  <si>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</si>
  <si>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</si>
  <si>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</si>
  <si>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</si>
  <si>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</si>
  <si>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</si>
  <si>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</si>
  <si>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</si>
  <si>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</si>
  <si>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</si>
  <si>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</si>
  <si>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</si>
  <si>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</si>
  <si>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</si>
  <si>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</si>
  <si>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</si>
  <si>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</si>
  <si>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</si>
  <si>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</si>
  <si>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</si>
  <si>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</si>
  <si>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</si>
  <si>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</si>
  <si>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</si>
  <si>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</si>
  <si>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</si>
  <si>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</si>
  <si>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</si>
  <si>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</si>
  <si>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</si>
  <si>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</si>
  <si>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</si>
  <si>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</si>
  <si>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</si>
  <si>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</si>
  <si>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</si>
  <si>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</si>
  <si>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</si>
  <si>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</si>
  <si>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</si>
  <si>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</si>
  <si>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</si>
  <si>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</si>
  <si>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</si>
  <si>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</si>
  <si>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</si>
  <si>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</si>
  <si>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</si>
  <si>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</si>
  <si>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</si>
  <si>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</si>
  <si>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</si>
  <si>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</si>
  <si>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</si>
  <si>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</si>
  <si>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</si>
  <si>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</si>
  <si>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</si>
  <si>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                                     (parašas)</t>
  </si>
  <si>
    <t>(vardas ir pavardė)</t>
  </si>
  <si>
    <t xml:space="preserve">vadovas) </t>
  </si>
  <si>
    <t xml:space="preserve">                   Vyr. buhalterė</t>
  </si>
  <si>
    <t>Irena Žižytė</t>
  </si>
  <si>
    <t>(vyriausiasis buhalteris (buhalteris))                                                                                             (parašas)</t>
  </si>
  <si>
    <t>(viešojo sektoriaus subjekto arba viešojo sektoriaus subjektų grupės pavadinimas)</t>
  </si>
  <si>
    <t>Ataskaitinis laikotarpis</t>
  </si>
  <si>
    <t>Praėjęs ataskaitinis laikotarpis</t>
  </si>
  <si>
    <t>Pagrindinės veiklos kitos pajamos</t>
  </si>
  <si>
    <t>PAGRINDINĖS VEIKLOS SĄNAUDOS</t>
  </si>
  <si>
    <t>APSKAITOS POLITIKOS KEITIMO IR ESMINIŲ APSKAITOS KLAIDŲ TAISYMO ĮTAKA</t>
  </si>
  <si>
    <t>3-iojo VSAFAS „Veiklos rezultatų ataskaita“</t>
  </si>
  <si>
    <t>190139997   Baltijos g. 30, Kaunas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</si>
  <si>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</si>
  <si>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</si>
  <si>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</si>
  <si>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</si>
  <si>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</si>
  <si>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</si>
  <si>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</si>
  <si>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</si>
  <si>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</si>
  <si>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</si>
  <si>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</si>
  <si>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</si>
  <si>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</si>
  <si>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</si>
  <si>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</si>
  <si>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</si>
  <si>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III.2.</t>
  </si>
  <si>
    <t>Pervestinų pagrindinės veiklos kitų pajamų suma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</si>
  <si>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</si>
  <si>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</si>
  <si>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</si>
  <si>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</si>
  <si>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</si>
  <si>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</si>
  <si>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</si>
  <si>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</si>
  <si>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</si>
  <si>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</si>
  <si>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</si>
  <si>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</si>
  <si>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</si>
  <si>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</si>
  <si>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</si>
  <si>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</si>
  <si>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</si>
  <si>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</si>
  <si>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</si>
  <si>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</si>
  <si>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</si>
  <si>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</si>
  <si>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</si>
  <si>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</si>
  <si>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</si>
  <si>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</si>
  <si>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</si>
  <si>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</si>
  <si>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</si>
  <si>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</si>
  <si>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</si>
  <si>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</si>
  <si>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</si>
  <si>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</si>
  <si>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</si>
  <si>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</si>
  <si>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</si>
  <si>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</si>
  <si>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</si>
  <si>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 viešojo sektoriaus subjekto vadovas arba jo įgaliotas administracijos  vadovas)                            (parašas)</t>
  </si>
  <si>
    <t xml:space="preserve">      Vyr. buhalterė</t>
  </si>
  <si>
    <t>( vyriausias buhalteris ( buhalteris )</t>
  </si>
  <si>
    <r>
      <t xml:space="preserve">Pateikimo valiuta ir tikslumas: eurais </t>
    </r>
    <r>
      <rPr>
        <i/>
        <sz val="10"/>
        <rFont val="TimesNewRoman,Bold"/>
        <family val="0"/>
      </rPr>
      <t>arba tūkstančiais eurų</t>
    </r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</si>
  <si>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</si>
  <si>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</si>
  <si>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</si>
  <si>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</si>
  <si>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</si>
  <si>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</si>
  <si>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</si>
  <si>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</si>
  <si>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</si>
  <si>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</si>
  <si>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</si>
  <si>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</si>
  <si>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</si>
  <si>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</si>
  <si>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</si>
  <si>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</si>
  <si>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</si>
  <si>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</si>
  <si>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</si>
  <si>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</si>
  <si>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</si>
  <si>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</si>
  <si>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</si>
  <si>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</si>
  <si>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</si>
  <si>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</si>
  <si>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</si>
  <si>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</si>
  <si>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</si>
  <si>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</si>
  <si>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190139997  Baltijos g. 30, Kaunas</t>
  </si>
  <si>
    <t xml:space="preserve"> Finansavimo sumos (gautos), išskyrus neatlygintinai gautą turtą </t>
  </si>
  <si>
    <t>Neatlygintinai gautas turtas</t>
  </si>
  <si>
    <t>Finansavimo sumų sumažėjimas dėl turto pardavimo</t>
  </si>
  <si>
    <t xml:space="preserve">            20-ojo VSAFAS „Finansavimo sumos“</t>
  </si>
  <si>
    <t xml:space="preserve">            4 priedas</t>
  </si>
  <si>
    <t>Finansavimo sumų pergrupa-vimas</t>
  </si>
  <si>
    <t>Finansavimo sumos pagal šaltinį, tikslinę paskirtį ir jų pokyčiai per ataskaitinį laikotarpį</t>
  </si>
  <si>
    <t>Vyr. buhalterė                                     Irena Žižytė</t>
  </si>
  <si>
    <t>PAGAL 2016 M . RUGSĖJO 30 D. DUOMENIS</t>
  </si>
  <si>
    <t>Direktorius</t>
  </si>
  <si>
    <t>Janas Ryzgelis</t>
  </si>
  <si>
    <t>PAGAL 2016 M. RUGSĖJO 30 D. DUOMENIS</t>
  </si>
  <si>
    <t>2016-10-24 Nr 34-158</t>
  </si>
  <si>
    <t>2016-10-24 Nr. 34-157</t>
  </si>
  <si>
    <t xml:space="preserve">             Direktorius</t>
  </si>
  <si>
    <t>Ataskaitinis laikotarpis 2016-01-01-2016-09-30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</si>
</sst>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\ _L_t_-;\-* #,##0.000\ _L_t_-;_-* &quot;-&quot;??\ _L_t_-;_-@_-"/>
    <numFmt numFmtId="177" formatCode="_-* #,##0.0000\ _L_t_-;\-* #,##0.0000\ _L_t_-;_-* &quot;-&quot;??\ _L_t_-;_-@_-"/>
    <numFmt numFmtId="178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171" fontId="2" fillId="24" borderId="10" xfId="42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171" fontId="1" fillId="24" borderId="10" xfId="42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2" fontId="1" fillId="24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171" fontId="1" fillId="0" borderId="10" xfId="42" applyFont="1" applyFill="1" applyBorder="1" applyAlignment="1">
      <alignment vertical="center"/>
    </xf>
    <xf numFmtId="0" fontId="1" fillId="24" borderId="10" xfId="0" applyFont="1" applyFill="1" applyBorder="1" applyAlignment="1" quotePrefix="1">
      <alignment horizontal="left" vertical="center" wrapText="1"/>
    </xf>
    <xf numFmtId="2" fontId="1" fillId="24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171" fontId="1" fillId="24" borderId="16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171" fontId="1" fillId="0" borderId="10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171" fontId="1" fillId="24" borderId="10" xfId="42" applyFont="1" applyFill="1" applyBorder="1" applyAlignment="1">
      <alignment horizontal="center" vertical="center" wrapText="1"/>
    </xf>
    <xf numFmtId="171" fontId="1" fillId="24" borderId="0" xfId="0" applyNumberFormat="1" applyFont="1" applyFill="1" applyAlignment="1">
      <alignment vertical="center" wrapText="1"/>
    </xf>
    <xf numFmtId="171" fontId="1" fillId="24" borderId="0" xfId="0" applyNumberFormat="1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0" xfId="60" applyAlignment="1">
      <alignment vertical="center"/>
      <protection/>
    </xf>
    <xf numFmtId="0" fontId="30" fillId="0" borderId="0" xfId="60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172" fontId="2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172" fontId="1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/>
      <protection/>
    </xf>
    <xf numFmtId="2" fontId="2" fillId="0" borderId="10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vertical="center"/>
      <protection/>
    </xf>
    <xf numFmtId="172" fontId="1" fillId="24" borderId="10" xfId="45" applyFont="1" applyFill="1" applyBorder="1" applyAlignment="1">
      <alignment horizontal="right" vertical="center"/>
    </xf>
    <xf numFmtId="2" fontId="1" fillId="0" borderId="10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right" vertical="center"/>
      <protection/>
    </xf>
    <xf numFmtId="0" fontId="1" fillId="0" borderId="0" xfId="60" applyFont="1" applyAlignment="1">
      <alignment vertical="center" wrapText="1"/>
      <protection/>
    </xf>
    <xf numFmtId="0" fontId="0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0" fontId="1" fillId="0" borderId="0" xfId="60" applyFont="1" applyAlignment="1">
      <alignment vertical="center"/>
      <protection/>
    </xf>
    <xf numFmtId="171" fontId="2" fillId="0" borderId="10" xfId="42" applyFont="1" applyBorder="1" applyAlignment="1">
      <alignment horizontal="right" vertical="center"/>
    </xf>
    <xf numFmtId="171" fontId="1" fillId="0" borderId="10" xfId="42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171" fontId="1" fillId="24" borderId="10" xfId="42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0" fillId="0" borderId="0" xfId="59">
      <alignment/>
      <protection/>
    </xf>
    <xf numFmtId="0" fontId="38" fillId="0" borderId="0" xfId="59" applyFont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38" fillId="0" borderId="0" xfId="59" applyFont="1" applyAlignment="1">
      <alignment vertical="center"/>
      <protection/>
    </xf>
    <xf numFmtId="0" fontId="39" fillId="0" borderId="0" xfId="59" applyFont="1" applyAlignment="1">
      <alignment vertical="center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left" vertical="center" wrapText="1"/>
      <protection/>
    </xf>
    <xf numFmtId="172" fontId="38" fillId="0" borderId="10" xfId="44" applyFont="1" applyBorder="1" applyAlignment="1">
      <alignment horizontal="left" vertical="center" wrapText="1"/>
    </xf>
    <xf numFmtId="172" fontId="38" fillId="0" borderId="10" xfId="44" applyFont="1" applyBorder="1" applyAlignment="1">
      <alignment horizontal="justify" vertical="center" wrapText="1"/>
    </xf>
    <xf numFmtId="2" fontId="3" fillId="0" borderId="0" xfId="59" applyNumberFormat="1" applyFont="1" applyAlignment="1">
      <alignment vertical="center"/>
      <protection/>
    </xf>
    <xf numFmtId="0" fontId="3" fillId="0" borderId="10" xfId="59" applyFont="1" applyBorder="1" applyAlignment="1">
      <alignment horizontal="left" vertical="center" wrapText="1"/>
      <protection/>
    </xf>
    <xf numFmtId="172" fontId="3" fillId="0" borderId="10" xfId="44" applyFont="1" applyBorder="1" applyAlignment="1">
      <alignment horizontal="justify" vertical="center" wrapText="1"/>
    </xf>
    <xf numFmtId="172" fontId="1" fillId="24" borderId="10" xfId="44" applyFont="1" applyFill="1" applyBorder="1" applyAlignment="1">
      <alignment horizontal="center" vertical="center" wrapText="1"/>
    </xf>
    <xf numFmtId="2" fontId="40" fillId="0" borderId="10" xfId="59" applyNumberFormat="1" applyFont="1" applyBorder="1" applyAlignment="1">
      <alignment horizontal="justify" vertical="center" wrapText="1"/>
      <protection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justify" vertical="center" wrapText="1"/>
      <protection/>
    </xf>
    <xf numFmtId="2" fontId="1" fillId="24" borderId="10" xfId="59" applyNumberFormat="1" applyFont="1" applyFill="1" applyBorder="1" applyAlignment="1">
      <alignment horizontal="center" vertical="center" wrapText="1"/>
      <protection/>
    </xf>
    <xf numFmtId="2" fontId="3" fillId="0" borderId="10" xfId="59" applyNumberFormat="1" applyFont="1" applyBorder="1" applyAlignment="1">
      <alignment horizontal="right" vertical="center" wrapText="1"/>
      <protection/>
    </xf>
    <xf numFmtId="2" fontId="3" fillId="0" borderId="10" xfId="59" applyNumberFormat="1" applyFont="1" applyBorder="1" applyAlignment="1">
      <alignment horizontal="justify" vertical="center" wrapText="1"/>
      <protection/>
    </xf>
    <xf numFmtId="171" fontId="3" fillId="0" borderId="0" xfId="59" applyNumberFormat="1" applyFont="1" applyAlignment="1">
      <alignment vertical="center"/>
      <protection/>
    </xf>
    <xf numFmtId="0" fontId="1" fillId="0" borderId="0" xfId="59" applyFont="1" applyFill="1" applyAlignment="1">
      <alignment vertical="center"/>
      <protection/>
    </xf>
    <xf numFmtId="2" fontId="1" fillId="0" borderId="0" xfId="59" applyNumberFormat="1" applyFont="1" applyAlignment="1">
      <alignment vertical="center"/>
      <protection/>
    </xf>
    <xf numFmtId="171" fontId="3" fillId="0" borderId="10" xfId="42" applyFont="1" applyBorder="1" applyAlignment="1">
      <alignment horizontal="right" vertical="center" wrapText="1"/>
    </xf>
    <xf numFmtId="172" fontId="38" fillId="0" borderId="10" xfId="44" applyFont="1" applyBorder="1" applyAlignment="1">
      <alignment vertical="center" wrapText="1"/>
    </xf>
    <xf numFmtId="171" fontId="38" fillId="0" borderId="10" xfId="42" applyNumberFormat="1" applyFont="1" applyBorder="1" applyAlignment="1">
      <alignment horizontal="left" vertical="center" wrapText="1"/>
    </xf>
    <xf numFmtId="0" fontId="0" fillId="0" borderId="24" xfId="60" applyBorder="1" applyAlignment="1">
      <alignment vertical="center"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5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0" fontId="0" fillId="0" borderId="0" xfId="60" applyFont="1" applyAlignment="1">
      <alignment horizontal="center" vertical="center"/>
      <protection/>
    </xf>
    <xf numFmtId="0" fontId="31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32" fillId="0" borderId="0" xfId="60" applyFont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33" fillId="0" borderId="0" xfId="60" applyFont="1" applyAlignment="1">
      <alignment horizontal="center"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34" fillId="0" borderId="0" xfId="60" applyFont="1" applyAlignment="1">
      <alignment horizontal="justify" vertical="center"/>
      <protection/>
    </xf>
    <xf numFmtId="0" fontId="35" fillId="0" borderId="0" xfId="60" applyFont="1" applyAlignment="1">
      <alignment horizontal="center" vertical="center"/>
      <protection/>
    </xf>
    <xf numFmtId="0" fontId="36" fillId="0" borderId="0" xfId="60" applyFont="1" applyAlignment="1">
      <alignment vertical="center"/>
      <protection/>
    </xf>
    <xf numFmtId="0" fontId="37" fillId="0" borderId="0" xfId="60" applyFont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7" fillId="0" borderId="15" xfId="60" applyFont="1" applyBorder="1" applyAlignment="1">
      <alignment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0" fillId="0" borderId="24" xfId="60" applyFont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3" xfId="44"/>
    <cellStyle name="Comma_V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3" xfId="59"/>
    <cellStyle name="Normal_V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100</xdr:row>
      <xdr:rowOff>0</xdr:rowOff>
    </xdr:from>
    <xdr:to>
      <xdr:col>3</xdr:col>
      <xdr:colOff>3200400</xdr:colOff>
      <xdr:row>100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7354550"/>
          <a:ext cx="385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102</xdr:row>
      <xdr:rowOff>19050</xdr:rowOff>
    </xdr:from>
    <xdr:to>
      <xdr:col>3</xdr:col>
      <xdr:colOff>3200400</xdr:colOff>
      <xdr:row>102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905250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7" name="Line 7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98</xdr:row>
      <xdr:rowOff>19050</xdr:rowOff>
    </xdr:from>
    <xdr:to>
      <xdr:col>3</xdr:col>
      <xdr:colOff>3200400</xdr:colOff>
      <xdr:row>98</xdr:row>
      <xdr:rowOff>19050</xdr:rowOff>
    </xdr:to>
    <xdr:sp>
      <xdr:nvSpPr>
        <xdr:cNvPr id="9" name="Line 9"/>
        <xdr:cNvSpPr>
          <a:spLocks/>
        </xdr:cNvSpPr>
      </xdr:nvSpPr>
      <xdr:spPr>
        <a:xfrm>
          <a:off x="390525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101</xdr:row>
      <xdr:rowOff>19050</xdr:rowOff>
    </xdr:from>
    <xdr:to>
      <xdr:col>3</xdr:col>
      <xdr:colOff>3200400</xdr:colOff>
      <xdr:row>101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390525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selection activeCell="F95" sqref="F95"/>
    </sheetView>
  </sheetViews>
  <sheetFormatPr defaultColWidth="9.140625" defaultRowHeight="12.75"/>
  <cols>
    <col min="1" max="1" width="4.7109375" style="4" customWidth="1"/>
    <col min="2" max="2" width="3.140625" style="5" customWidth="1"/>
    <col min="3" max="3" width="2.7109375" style="5" customWidth="1"/>
    <col min="4" max="4" width="48.00390625" style="5" customWidth="1"/>
    <col min="5" max="5" width="7.7109375" style="2" customWidth="1"/>
    <col min="6" max="6" width="13.7109375" style="4" customWidth="1"/>
    <col min="7" max="7" width="14.28125" style="4" customWidth="1"/>
    <col min="8" max="9" width="12.14062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207" t="s">
        <v>0</v>
      </c>
      <c r="F2" s="208"/>
      <c r="G2" s="208"/>
    </row>
    <row r="3" spans="5:7" ht="12.75">
      <c r="E3" s="209" t="s">
        <v>1</v>
      </c>
      <c r="F3" s="210"/>
      <c r="G3" s="210"/>
    </row>
    <row r="5" spans="1:7" ht="14.25">
      <c r="A5" s="199" t="s">
        <v>2</v>
      </c>
      <c r="B5" s="200"/>
      <c r="C5" s="200"/>
      <c r="D5" s="200"/>
      <c r="E5" s="200"/>
      <c r="F5" s="201"/>
      <c r="G5" s="201"/>
    </row>
    <row r="6" spans="1:7" ht="12.75">
      <c r="A6" s="185" t="s">
        <v>3</v>
      </c>
      <c r="B6" s="211"/>
      <c r="C6" s="211"/>
      <c r="D6" s="211"/>
      <c r="E6" s="211"/>
      <c r="F6" s="206"/>
      <c r="G6" s="206"/>
    </row>
    <row r="7" spans="1:7" ht="12.75" customHeight="1">
      <c r="A7" s="199" t="s">
        <v>4</v>
      </c>
      <c r="B7" s="200"/>
      <c r="C7" s="200"/>
      <c r="D7" s="200"/>
      <c r="E7" s="200"/>
      <c r="F7" s="201"/>
      <c r="G7" s="201"/>
    </row>
    <row r="8" spans="1:7" ht="12.75">
      <c r="A8" s="202" t="s">
        <v>5</v>
      </c>
      <c r="B8" s="203"/>
      <c r="C8" s="203"/>
      <c r="D8" s="203"/>
      <c r="E8" s="203"/>
      <c r="F8" s="204"/>
      <c r="G8" s="204"/>
    </row>
    <row r="9" spans="1:7" ht="12.75">
      <c r="A9" s="204"/>
      <c r="B9" s="204"/>
      <c r="C9" s="204"/>
      <c r="D9" s="204"/>
      <c r="E9" s="204"/>
      <c r="F9" s="204"/>
      <c r="G9" s="204"/>
    </row>
    <row r="10" spans="1:5" ht="12.75">
      <c r="A10" s="205"/>
      <c r="B10" s="206"/>
      <c r="C10" s="206"/>
      <c r="D10" s="206"/>
      <c r="E10" s="206"/>
    </row>
    <row r="11" spans="1:7" ht="12.75">
      <c r="A11" s="193" t="s">
        <v>6</v>
      </c>
      <c r="B11" s="194"/>
      <c r="C11" s="194"/>
      <c r="D11" s="194"/>
      <c r="E11" s="194"/>
      <c r="F11" s="195"/>
      <c r="G11" s="195"/>
    </row>
    <row r="12" spans="1:7" ht="12.75">
      <c r="A12" s="193" t="s">
        <v>244</v>
      </c>
      <c r="B12" s="194"/>
      <c r="C12" s="194"/>
      <c r="D12" s="194"/>
      <c r="E12" s="194"/>
      <c r="F12" s="195"/>
      <c r="G12" s="195"/>
    </row>
    <row r="13" spans="1:7" ht="12.75">
      <c r="A13" s="7"/>
      <c r="B13" s="8"/>
      <c r="C13" s="8"/>
      <c r="D13" s="8"/>
      <c r="E13" s="8"/>
      <c r="F13" s="9"/>
      <c r="G13" s="9"/>
    </row>
    <row r="14" spans="1:7" ht="12.75">
      <c r="A14" s="185" t="s">
        <v>249</v>
      </c>
      <c r="B14" s="196"/>
      <c r="C14" s="196"/>
      <c r="D14" s="196"/>
      <c r="E14" s="196"/>
      <c r="F14" s="197"/>
      <c r="G14" s="197"/>
    </row>
    <row r="15" spans="1:7" ht="12.75">
      <c r="A15" s="185" t="s">
        <v>7</v>
      </c>
      <c r="B15" s="185"/>
      <c r="C15" s="185"/>
      <c r="D15" s="185"/>
      <c r="E15" s="185"/>
      <c r="F15" s="197"/>
      <c r="G15" s="197"/>
    </row>
    <row r="16" spans="1:7" ht="12.75" customHeight="1">
      <c r="A16" s="7"/>
      <c r="B16" s="6"/>
      <c r="C16" s="6"/>
      <c r="D16" s="198" t="s">
        <v>8</v>
      </c>
      <c r="E16" s="198"/>
      <c r="F16" s="198"/>
      <c r="G16" s="198"/>
    </row>
    <row r="17" spans="1:7" ht="67.5" customHeight="1">
      <c r="A17" s="10" t="s">
        <v>9</v>
      </c>
      <c r="B17" s="186" t="s">
        <v>10</v>
      </c>
      <c r="C17" s="187"/>
      <c r="D17" s="188"/>
      <c r="E17" s="11" t="s">
        <v>11</v>
      </c>
      <c r="F17" s="12" t="s">
        <v>12</v>
      </c>
      <c r="G17" s="12" t="s">
        <v>13</v>
      </c>
    </row>
    <row r="18" spans="1:7" s="5" customFormat="1" ht="12.75" customHeight="1">
      <c r="A18" s="12" t="s">
        <v>14</v>
      </c>
      <c r="B18" s="13" t="s">
        <v>15</v>
      </c>
      <c r="C18" s="14"/>
      <c r="D18" s="15"/>
      <c r="E18" s="16"/>
      <c r="F18" s="17">
        <f>SUM(F19,F25,F36,F37)</f>
        <v>2113425.1</v>
      </c>
      <c r="G18" s="17">
        <f>SUM(G19,G25,G36,G37)</f>
        <v>2132470.9699999997</v>
      </c>
    </row>
    <row r="19" spans="1:7" s="5" customFormat="1" ht="12.75" customHeight="1">
      <c r="A19" s="18" t="s">
        <v>16</v>
      </c>
      <c r="B19" s="19" t="s">
        <v>17</v>
      </c>
      <c r="C19" s="20"/>
      <c r="D19" s="21"/>
      <c r="E19" s="16"/>
      <c r="F19" s="22">
        <f>SUM(F20:F24)</f>
        <v>0</v>
      </c>
      <c r="G19" s="22">
        <f>SUM(G20:G24)</f>
        <v>0</v>
      </c>
    </row>
    <row r="20" spans="1:7" s="5" customFormat="1" ht="12.75" customHeight="1">
      <c r="A20" s="23" t="s">
        <v>18</v>
      </c>
      <c r="B20" s="24"/>
      <c r="C20" s="25" t="s">
        <v>19</v>
      </c>
      <c r="D20" s="26"/>
      <c r="E20" s="27"/>
      <c r="F20" s="22"/>
      <c r="G20" s="22"/>
    </row>
    <row r="21" spans="1:7" s="5" customFormat="1" ht="12.75" customHeight="1">
      <c r="A21" s="23" t="s">
        <v>20</v>
      </c>
      <c r="B21" s="24"/>
      <c r="C21" s="25" t="s">
        <v>21</v>
      </c>
      <c r="D21" s="28"/>
      <c r="E21" s="29"/>
      <c r="F21" s="22"/>
      <c r="G21" s="22"/>
    </row>
    <row r="22" spans="1:7" s="5" customFormat="1" ht="12.75" customHeight="1">
      <c r="A22" s="23" t="s">
        <v>22</v>
      </c>
      <c r="B22" s="24"/>
      <c r="C22" s="25" t="s">
        <v>23</v>
      </c>
      <c r="D22" s="28"/>
      <c r="E22" s="29"/>
      <c r="F22" s="22"/>
      <c r="G22" s="22"/>
    </row>
    <row r="23" spans="1:7" s="5" customFormat="1" ht="12.75" customHeight="1">
      <c r="A23" s="23" t="s">
        <v>24</v>
      </c>
      <c r="B23" s="24"/>
      <c r="C23" s="25" t="s">
        <v>25</v>
      </c>
      <c r="D23" s="28"/>
      <c r="E23" s="30"/>
      <c r="F23" s="22"/>
      <c r="G23" s="22"/>
    </row>
    <row r="24" spans="1:7" s="5" customFormat="1" ht="12.75" customHeight="1">
      <c r="A24" s="31" t="s">
        <v>26</v>
      </c>
      <c r="B24" s="24"/>
      <c r="C24" s="32" t="s">
        <v>27</v>
      </c>
      <c r="D24" s="26"/>
      <c r="E24" s="30"/>
      <c r="F24" s="22"/>
      <c r="G24" s="22"/>
    </row>
    <row r="25" spans="1:7" s="5" customFormat="1" ht="12.75" customHeight="1">
      <c r="A25" s="33" t="s">
        <v>28</v>
      </c>
      <c r="B25" s="34" t="s">
        <v>29</v>
      </c>
      <c r="C25" s="35"/>
      <c r="D25" s="36"/>
      <c r="E25" s="30"/>
      <c r="F25" s="37">
        <f>SUM(F26:F35)</f>
        <v>2113425.1</v>
      </c>
      <c r="G25" s="37">
        <f>SUM(G26:G35)</f>
        <v>2132470.9699999997</v>
      </c>
    </row>
    <row r="26" spans="1:7" s="5" customFormat="1" ht="12.75" customHeight="1">
      <c r="A26" s="23" t="s">
        <v>30</v>
      </c>
      <c r="B26" s="24"/>
      <c r="C26" s="25" t="s">
        <v>31</v>
      </c>
      <c r="D26" s="28"/>
      <c r="E26" s="29"/>
      <c r="F26" s="37"/>
      <c r="G26" s="37"/>
    </row>
    <row r="27" spans="1:7" s="5" customFormat="1" ht="12.75" customHeight="1">
      <c r="A27" s="23" t="s">
        <v>32</v>
      </c>
      <c r="B27" s="24"/>
      <c r="C27" s="25" t="s">
        <v>33</v>
      </c>
      <c r="D27" s="28"/>
      <c r="E27" s="29"/>
      <c r="F27" s="37">
        <v>1008444.47</v>
      </c>
      <c r="G27" s="37">
        <v>1021624.97</v>
      </c>
    </row>
    <row r="28" spans="1:7" s="5" customFormat="1" ht="12.75" customHeight="1">
      <c r="A28" s="23" t="s">
        <v>34</v>
      </c>
      <c r="B28" s="24"/>
      <c r="C28" s="25" t="s">
        <v>35</v>
      </c>
      <c r="D28" s="28"/>
      <c r="E28" s="29"/>
      <c r="F28" s="37">
        <v>20611.38</v>
      </c>
      <c r="G28" s="37">
        <v>25911.39</v>
      </c>
    </row>
    <row r="29" spans="1:7" s="5" customFormat="1" ht="12.75" customHeight="1">
      <c r="A29" s="23" t="s">
        <v>36</v>
      </c>
      <c r="B29" s="24"/>
      <c r="C29" s="25" t="s">
        <v>37</v>
      </c>
      <c r="D29" s="28"/>
      <c r="E29" s="29"/>
      <c r="F29" s="22"/>
      <c r="G29" s="22"/>
    </row>
    <row r="30" spans="1:7" s="5" customFormat="1" ht="12.75" customHeight="1">
      <c r="A30" s="23" t="s">
        <v>38</v>
      </c>
      <c r="B30" s="24"/>
      <c r="C30" s="25" t="s">
        <v>39</v>
      </c>
      <c r="D30" s="28"/>
      <c r="E30" s="29"/>
      <c r="F30" s="101">
        <v>1180</v>
      </c>
      <c r="G30" s="22"/>
    </row>
    <row r="31" spans="1:7" s="5" customFormat="1" ht="12.75" customHeight="1">
      <c r="A31" s="23" t="s">
        <v>40</v>
      </c>
      <c r="B31" s="24"/>
      <c r="C31" s="25" t="s">
        <v>41</v>
      </c>
      <c r="D31" s="28"/>
      <c r="E31" s="29"/>
      <c r="F31" s="22"/>
      <c r="G31" s="22"/>
    </row>
    <row r="32" spans="1:7" s="5" customFormat="1" ht="12.75" customHeight="1">
      <c r="A32" s="23" t="s">
        <v>42</v>
      </c>
      <c r="B32" s="24"/>
      <c r="C32" s="25" t="s">
        <v>43</v>
      </c>
      <c r="D32" s="28"/>
      <c r="E32" s="29"/>
      <c r="F32" s="22"/>
      <c r="G32" s="22"/>
    </row>
    <row r="33" spans="1:7" s="5" customFormat="1" ht="12.75" customHeight="1">
      <c r="A33" s="23" t="s">
        <v>44</v>
      </c>
      <c r="B33" s="24"/>
      <c r="C33" s="25" t="s">
        <v>45</v>
      </c>
      <c r="D33" s="28"/>
      <c r="E33" s="29"/>
      <c r="F33" s="37">
        <v>3149.71</v>
      </c>
      <c r="G33" s="37">
        <v>4895.07</v>
      </c>
    </row>
    <row r="34" spans="1:7" s="5" customFormat="1" ht="12.75" customHeight="1">
      <c r="A34" s="23" t="s">
        <v>46</v>
      </c>
      <c r="B34" s="38"/>
      <c r="C34" s="39" t="s">
        <v>47</v>
      </c>
      <c r="D34" s="40"/>
      <c r="E34" s="29"/>
      <c r="F34" s="37"/>
      <c r="G34" s="37"/>
    </row>
    <row r="35" spans="1:7" s="5" customFormat="1" ht="12.75" customHeight="1">
      <c r="A35" s="23" t="s">
        <v>48</v>
      </c>
      <c r="B35" s="24"/>
      <c r="C35" s="25" t="s">
        <v>49</v>
      </c>
      <c r="D35" s="28"/>
      <c r="E35" s="30"/>
      <c r="F35" s="37">
        <v>1080039.54</v>
      </c>
      <c r="G35" s="37">
        <v>1080039.54</v>
      </c>
    </row>
    <row r="36" spans="1:7" s="5" customFormat="1" ht="12.75" customHeight="1">
      <c r="A36" s="18" t="s">
        <v>50</v>
      </c>
      <c r="B36" s="41" t="s">
        <v>51</v>
      </c>
      <c r="C36" s="41"/>
      <c r="D36" s="30"/>
      <c r="E36" s="30"/>
      <c r="F36" s="37"/>
      <c r="G36" s="37"/>
    </row>
    <row r="37" spans="1:7" s="5" customFormat="1" ht="12.75" customHeight="1">
      <c r="A37" s="18" t="s">
        <v>52</v>
      </c>
      <c r="B37" s="41" t="s">
        <v>53</v>
      </c>
      <c r="C37" s="41"/>
      <c r="D37" s="30"/>
      <c r="E37" s="42"/>
      <c r="F37" s="37"/>
      <c r="G37" s="37"/>
    </row>
    <row r="38" spans="1:7" s="5" customFormat="1" ht="12.75" customHeight="1">
      <c r="A38" s="12" t="s">
        <v>54</v>
      </c>
      <c r="B38" s="13" t="s">
        <v>55</v>
      </c>
      <c r="C38" s="14"/>
      <c r="D38" s="15"/>
      <c r="E38" s="29"/>
      <c r="F38" s="37"/>
      <c r="G38" s="37"/>
    </row>
    <row r="39" spans="1:8" s="5" customFormat="1" ht="12.75" customHeight="1">
      <c r="A39" s="10" t="s">
        <v>56</v>
      </c>
      <c r="B39" s="43" t="s">
        <v>57</v>
      </c>
      <c r="C39" s="44"/>
      <c r="D39" s="45"/>
      <c r="E39" s="30"/>
      <c r="F39" s="17">
        <f>SUM(F40,F46,F47,F54,F55)</f>
        <v>108123.36</v>
      </c>
      <c r="G39" s="17">
        <f>SUM(G40,G46,G47,G54,G55)</f>
        <v>55579.340000000004</v>
      </c>
      <c r="H39" s="46"/>
    </row>
    <row r="40" spans="1:7" s="5" customFormat="1" ht="12.75" customHeight="1">
      <c r="A40" s="47" t="s">
        <v>16</v>
      </c>
      <c r="B40" s="48" t="s">
        <v>58</v>
      </c>
      <c r="C40" s="49"/>
      <c r="D40" s="50"/>
      <c r="E40" s="30"/>
      <c r="F40" s="22">
        <f>SUM(F41:F45)</f>
        <v>0</v>
      </c>
      <c r="G40" s="22">
        <f>SUM(G41:G45)</f>
        <v>0</v>
      </c>
    </row>
    <row r="41" spans="1:7" s="5" customFormat="1" ht="12.75" customHeight="1">
      <c r="A41" s="51" t="s">
        <v>18</v>
      </c>
      <c r="B41" s="38"/>
      <c r="C41" s="39" t="s">
        <v>59</v>
      </c>
      <c r="D41" s="40"/>
      <c r="E41" s="29"/>
      <c r="F41" s="22"/>
      <c r="G41" s="22"/>
    </row>
    <row r="42" spans="1:7" s="5" customFormat="1" ht="12.75" customHeight="1">
      <c r="A42" s="51" t="s">
        <v>20</v>
      </c>
      <c r="B42" s="38"/>
      <c r="C42" s="39" t="s">
        <v>60</v>
      </c>
      <c r="D42" s="40"/>
      <c r="E42" s="29"/>
      <c r="F42" s="22"/>
      <c r="G42" s="22"/>
    </row>
    <row r="43" spans="1:7" s="5" customFormat="1" ht="12.75">
      <c r="A43" s="51" t="s">
        <v>22</v>
      </c>
      <c r="B43" s="38"/>
      <c r="C43" s="39" t="s">
        <v>61</v>
      </c>
      <c r="D43" s="40"/>
      <c r="E43" s="29"/>
      <c r="F43" s="22"/>
      <c r="G43" s="22"/>
    </row>
    <row r="44" spans="1:7" s="5" customFormat="1" ht="12.75">
      <c r="A44" s="51" t="s">
        <v>24</v>
      </c>
      <c r="B44" s="38"/>
      <c r="C44" s="39" t="s">
        <v>62</v>
      </c>
      <c r="D44" s="40"/>
      <c r="E44" s="29"/>
      <c r="F44" s="22"/>
      <c r="G44" s="22"/>
    </row>
    <row r="45" spans="1:7" s="5" customFormat="1" ht="12.75" customHeight="1">
      <c r="A45" s="51" t="s">
        <v>26</v>
      </c>
      <c r="B45" s="44"/>
      <c r="C45" s="189" t="s">
        <v>63</v>
      </c>
      <c r="D45" s="183"/>
      <c r="E45" s="29"/>
      <c r="F45" s="22"/>
      <c r="G45" s="22"/>
    </row>
    <row r="46" spans="1:7" s="5" customFormat="1" ht="12.75" customHeight="1">
      <c r="A46" s="47" t="s">
        <v>28</v>
      </c>
      <c r="B46" s="52" t="s">
        <v>64</v>
      </c>
      <c r="C46" s="53"/>
      <c r="D46" s="54"/>
      <c r="E46" s="30"/>
      <c r="F46" s="37">
        <v>108.9</v>
      </c>
      <c r="G46" s="37">
        <v>1851.9</v>
      </c>
    </row>
    <row r="47" spans="1:7" s="5" customFormat="1" ht="12.75" customHeight="1">
      <c r="A47" s="47" t="s">
        <v>50</v>
      </c>
      <c r="B47" s="48" t="s">
        <v>65</v>
      </c>
      <c r="C47" s="49"/>
      <c r="D47" s="50"/>
      <c r="E47" s="30"/>
      <c r="F47" s="37">
        <f>F51+F52+F53</f>
        <v>98361.63</v>
      </c>
      <c r="G47" s="37">
        <f>G51+G52+G53</f>
        <v>41638.36</v>
      </c>
    </row>
    <row r="48" spans="1:7" s="5" customFormat="1" ht="12.75" customHeight="1">
      <c r="A48" s="51" t="s">
        <v>66</v>
      </c>
      <c r="B48" s="49"/>
      <c r="C48" s="55" t="s">
        <v>67</v>
      </c>
      <c r="D48" s="56"/>
      <c r="E48" s="30"/>
      <c r="F48" s="37"/>
      <c r="G48" s="37"/>
    </row>
    <row r="49" spans="1:7" s="5" customFormat="1" ht="12.75" customHeight="1">
      <c r="A49" s="57" t="s">
        <v>68</v>
      </c>
      <c r="B49" s="38"/>
      <c r="C49" s="39" t="s">
        <v>69</v>
      </c>
      <c r="D49" s="58"/>
      <c r="E49" s="59"/>
      <c r="F49" s="60"/>
      <c r="G49" s="60"/>
    </row>
    <row r="50" spans="1:7" s="5" customFormat="1" ht="12.75" customHeight="1">
      <c r="A50" s="51" t="s">
        <v>70</v>
      </c>
      <c r="B50" s="38"/>
      <c r="C50" s="39" t="s">
        <v>71</v>
      </c>
      <c r="D50" s="40"/>
      <c r="E50" s="61"/>
      <c r="F50" s="37"/>
      <c r="G50" s="37"/>
    </row>
    <row r="51" spans="1:17" s="5" customFormat="1" ht="12.75" customHeight="1">
      <c r="A51" s="51" t="s">
        <v>72</v>
      </c>
      <c r="B51" s="38"/>
      <c r="C51" s="189" t="s">
        <v>73</v>
      </c>
      <c r="D51" s="183"/>
      <c r="E51" s="61"/>
      <c r="F51" s="37">
        <v>335.96</v>
      </c>
      <c r="G51" s="37">
        <v>2862.53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12.75" customHeight="1">
      <c r="A52" s="51" t="s">
        <v>74</v>
      </c>
      <c r="B52" s="38"/>
      <c r="C52" s="39" t="s">
        <v>75</v>
      </c>
      <c r="D52" s="40"/>
      <c r="E52" s="61"/>
      <c r="F52" s="37">
        <v>96296.31</v>
      </c>
      <c r="G52" s="37">
        <f>38760.65</f>
        <v>38760.65</v>
      </c>
      <c r="H52" s="62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ht="12.75" customHeight="1">
      <c r="A53" s="51" t="s">
        <v>76</v>
      </c>
      <c r="B53" s="38"/>
      <c r="C53" s="39" t="s">
        <v>77</v>
      </c>
      <c r="D53" s="40"/>
      <c r="E53" s="30"/>
      <c r="F53" s="37">
        <v>1729.36</v>
      </c>
      <c r="G53" s="37">
        <v>15.18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ht="12.75" customHeight="1">
      <c r="A54" s="47" t="s">
        <v>52</v>
      </c>
      <c r="B54" s="63" t="s">
        <v>78</v>
      </c>
      <c r="C54" s="63"/>
      <c r="D54" s="64"/>
      <c r="E54" s="61"/>
      <c r="F54" s="37"/>
      <c r="G54" s="37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12.75" customHeight="1">
      <c r="A55" s="47" t="s">
        <v>79</v>
      </c>
      <c r="B55" s="48" t="s">
        <v>80</v>
      </c>
      <c r="C55" s="48"/>
      <c r="D55" s="65"/>
      <c r="E55" s="30"/>
      <c r="F55" s="37">
        <v>9652.83</v>
      </c>
      <c r="G55" s="37">
        <v>12089.08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12.75" customHeight="1">
      <c r="A56" s="51"/>
      <c r="B56" s="38"/>
      <c r="C56" s="58"/>
      <c r="D56" s="66"/>
      <c r="E56" s="26"/>
      <c r="F56" s="37"/>
      <c r="G56" s="37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12.75" customHeight="1">
      <c r="A57" s="18"/>
      <c r="B57" s="34" t="s">
        <v>81</v>
      </c>
      <c r="C57" s="35"/>
      <c r="D57" s="36"/>
      <c r="E57" s="30"/>
      <c r="F57" s="37">
        <f>SUM(F18,F38,F39)</f>
        <v>2221548.46</v>
      </c>
      <c r="G57" s="37">
        <f>SUM(G18,G38,G39)</f>
        <v>2188050.3099999996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12.75" customHeight="1">
      <c r="A58" s="23"/>
      <c r="B58" s="24"/>
      <c r="C58" s="32"/>
      <c r="D58" s="26"/>
      <c r="E58" s="26"/>
      <c r="F58" s="17"/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12.75" customHeight="1">
      <c r="A59" s="12" t="s">
        <v>82</v>
      </c>
      <c r="B59" s="67" t="s">
        <v>83</v>
      </c>
      <c r="C59" s="67"/>
      <c r="D59" s="68"/>
      <c r="E59" s="30"/>
      <c r="F59" s="17">
        <f>SUM(F60:F63)</f>
        <v>2116018.5900000003</v>
      </c>
      <c r="G59" s="17">
        <f>SUM(G60:G63)</f>
        <v>2143101.4699999997</v>
      </c>
      <c r="H59" s="62"/>
      <c r="I59" s="62"/>
      <c r="J59" s="4"/>
      <c r="K59" s="4"/>
      <c r="L59" s="4"/>
      <c r="M59" s="4"/>
      <c r="N59" s="4"/>
      <c r="O59" s="4"/>
      <c r="P59" s="4"/>
      <c r="Q59" s="4"/>
    </row>
    <row r="60" spans="1:17" s="5" customFormat="1" ht="12.75" customHeight="1">
      <c r="A60" s="18" t="s">
        <v>16</v>
      </c>
      <c r="B60" s="41" t="s">
        <v>84</v>
      </c>
      <c r="C60" s="41"/>
      <c r="D60" s="30"/>
      <c r="E60" s="30"/>
      <c r="F60" s="37">
        <v>67399.34</v>
      </c>
      <c r="G60" s="37">
        <v>67236.79</v>
      </c>
      <c r="H60" s="62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ht="12.75" customHeight="1">
      <c r="A61" s="33" t="s">
        <v>28</v>
      </c>
      <c r="B61" s="34" t="s">
        <v>85</v>
      </c>
      <c r="C61" s="35"/>
      <c r="D61" s="36"/>
      <c r="E61" s="69"/>
      <c r="F61" s="70">
        <v>1405450.01</v>
      </c>
      <c r="G61" s="70">
        <v>1418244.04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ht="16.5" customHeight="1">
      <c r="A62" s="18" t="s">
        <v>50</v>
      </c>
      <c r="B62" s="190" t="s">
        <v>86</v>
      </c>
      <c r="C62" s="191"/>
      <c r="D62" s="192"/>
      <c r="E62" s="30"/>
      <c r="F62" s="37">
        <v>618046.56</v>
      </c>
      <c r="G62" s="37">
        <v>618671.97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12.75" customHeight="1">
      <c r="A63" s="18" t="s">
        <v>87</v>
      </c>
      <c r="B63" s="41" t="s">
        <v>88</v>
      </c>
      <c r="C63" s="24"/>
      <c r="D63" s="16"/>
      <c r="E63" s="30"/>
      <c r="F63" s="37">
        <v>25122.68</v>
      </c>
      <c r="G63" s="37">
        <v>38948.67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ht="12.75">
      <c r="A64" s="12" t="s">
        <v>89</v>
      </c>
      <c r="B64" s="13" t="s">
        <v>90</v>
      </c>
      <c r="C64" s="14"/>
      <c r="D64" s="15"/>
      <c r="E64" s="30"/>
      <c r="F64" s="17">
        <f>SUM(F65,F69)</f>
        <v>98547.07</v>
      </c>
      <c r="G64" s="17">
        <f>SUM(G65,G69)</f>
        <v>38757.049999999996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12.75" customHeight="1">
      <c r="A65" s="18" t="s">
        <v>16</v>
      </c>
      <c r="B65" s="19" t="s">
        <v>91</v>
      </c>
      <c r="C65" s="71"/>
      <c r="D65" s="72"/>
      <c r="E65" s="30"/>
      <c r="F65" s="22">
        <f>SUM(F66:F68)</f>
        <v>0</v>
      </c>
      <c r="G65" s="22">
        <f>SUM(G66:G68)</f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5" customFormat="1" ht="12.75" customHeight="1">
      <c r="A66" s="23" t="s">
        <v>18</v>
      </c>
      <c r="B66" s="73"/>
      <c r="C66" s="25" t="s">
        <v>92</v>
      </c>
      <c r="D66" s="74"/>
      <c r="E66" s="61"/>
      <c r="F66" s="22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75" customFormat="1" ht="15.75" customHeight="1">
      <c r="A67" s="23" t="s">
        <v>20</v>
      </c>
      <c r="B67" s="24"/>
      <c r="C67" s="25" t="s">
        <v>93</v>
      </c>
      <c r="D67" s="28"/>
      <c r="E67" s="30"/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ht="12.75" customHeight="1">
      <c r="A68" s="23" t="s">
        <v>94</v>
      </c>
      <c r="B68" s="24"/>
      <c r="C68" s="25" t="s">
        <v>95</v>
      </c>
      <c r="D68" s="28"/>
      <c r="E68" s="42"/>
      <c r="F68" s="22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12.75" customHeight="1">
      <c r="A69" s="47" t="s">
        <v>28</v>
      </c>
      <c r="B69" s="76" t="s">
        <v>96</v>
      </c>
      <c r="C69" s="77"/>
      <c r="D69" s="78"/>
      <c r="E69" s="64"/>
      <c r="F69" s="79">
        <f>F80+F81+F82+F83+F75</f>
        <v>98547.07</v>
      </c>
      <c r="G69" s="79">
        <f>G80+G81+G82+G83+G75</f>
        <v>38757.049999999996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7" s="5" customFormat="1" ht="12.75">
      <c r="A70" s="23" t="s">
        <v>30</v>
      </c>
      <c r="B70" s="24"/>
      <c r="C70" s="25" t="s">
        <v>97</v>
      </c>
      <c r="D70" s="26"/>
      <c r="E70" s="30"/>
      <c r="F70" s="22"/>
      <c r="G70" s="22"/>
    </row>
    <row r="71" spans="1:7" s="5" customFormat="1" ht="12.75">
      <c r="A71" s="23" t="s">
        <v>32</v>
      </c>
      <c r="B71" s="73"/>
      <c r="C71" s="25" t="s">
        <v>98</v>
      </c>
      <c r="D71" s="74"/>
      <c r="E71" s="61"/>
      <c r="F71" s="22"/>
      <c r="G71" s="22"/>
    </row>
    <row r="72" spans="1:7" s="5" customFormat="1" ht="12.75">
      <c r="A72" s="23" t="s">
        <v>34</v>
      </c>
      <c r="B72" s="73"/>
      <c r="C72" s="25" t="s">
        <v>99</v>
      </c>
      <c r="D72" s="74"/>
      <c r="E72" s="61"/>
      <c r="F72" s="22"/>
      <c r="G72" s="22"/>
    </row>
    <row r="73" spans="1:7" s="5" customFormat="1" ht="18.75" customHeight="1">
      <c r="A73" s="80" t="s">
        <v>36</v>
      </c>
      <c r="B73" s="49"/>
      <c r="C73" s="81" t="s">
        <v>100</v>
      </c>
      <c r="D73" s="56"/>
      <c r="E73" s="61"/>
      <c r="F73" s="22"/>
      <c r="G73" s="22"/>
    </row>
    <row r="74" spans="1:7" s="5" customFormat="1" ht="12.75" customHeight="1">
      <c r="A74" s="18" t="s">
        <v>38</v>
      </c>
      <c r="B74" s="32"/>
      <c r="C74" s="32" t="s">
        <v>101</v>
      </c>
      <c r="D74" s="26"/>
      <c r="E74" s="82"/>
      <c r="F74" s="22"/>
      <c r="G74" s="22"/>
    </row>
    <row r="75" spans="1:7" s="5" customFormat="1" ht="12.75" customHeight="1">
      <c r="A75" s="83" t="s">
        <v>40</v>
      </c>
      <c r="B75" s="77"/>
      <c r="C75" s="84" t="s">
        <v>102</v>
      </c>
      <c r="D75" s="85"/>
      <c r="E75" s="30"/>
      <c r="F75" s="37">
        <f>F77</f>
        <v>0</v>
      </c>
      <c r="G75" s="37">
        <f>G77</f>
        <v>0</v>
      </c>
    </row>
    <row r="76" spans="1:7" s="5" customFormat="1" ht="12.75" customHeight="1">
      <c r="A76" s="51" t="s">
        <v>103</v>
      </c>
      <c r="B76" s="38"/>
      <c r="C76" s="58"/>
      <c r="D76" s="40" t="s">
        <v>104</v>
      </c>
      <c r="E76" s="61"/>
      <c r="F76" s="22"/>
      <c r="G76" s="22"/>
    </row>
    <row r="77" spans="1:7" s="5" customFormat="1" ht="12.75" customHeight="1">
      <c r="A77" s="51" t="s">
        <v>105</v>
      </c>
      <c r="B77" s="38"/>
      <c r="C77" s="58"/>
      <c r="D77" s="40" t="s">
        <v>106</v>
      </c>
      <c r="E77" s="29"/>
      <c r="F77" s="37"/>
      <c r="G77" s="37"/>
    </row>
    <row r="78" spans="1:7" s="5" customFormat="1" ht="12.75" customHeight="1">
      <c r="A78" s="51" t="s">
        <v>42</v>
      </c>
      <c r="B78" s="53"/>
      <c r="C78" s="86" t="s">
        <v>107</v>
      </c>
      <c r="D78" s="87"/>
      <c r="E78" s="29"/>
      <c r="F78" s="22"/>
      <c r="G78" s="22"/>
    </row>
    <row r="79" spans="1:7" s="5" customFormat="1" ht="12.75" customHeight="1">
      <c r="A79" s="51" t="s">
        <v>44</v>
      </c>
      <c r="B79" s="88"/>
      <c r="C79" s="39" t="s">
        <v>108</v>
      </c>
      <c r="D79" s="89"/>
      <c r="E79" s="61"/>
      <c r="F79" s="22"/>
      <c r="G79" s="22"/>
    </row>
    <row r="80" spans="1:7" s="5" customFormat="1" ht="12.75" customHeight="1">
      <c r="A80" s="51" t="s">
        <v>46</v>
      </c>
      <c r="B80" s="24"/>
      <c r="C80" s="25" t="s">
        <v>109</v>
      </c>
      <c r="D80" s="28"/>
      <c r="E80" s="61"/>
      <c r="F80" s="37">
        <v>4517.87</v>
      </c>
      <c r="G80" s="37"/>
    </row>
    <row r="81" spans="1:7" s="5" customFormat="1" ht="12.75" customHeight="1">
      <c r="A81" s="51" t="s">
        <v>48</v>
      </c>
      <c r="B81" s="24"/>
      <c r="C81" s="25" t="s">
        <v>110</v>
      </c>
      <c r="D81" s="28"/>
      <c r="E81" s="61"/>
      <c r="F81" s="101">
        <v>38765.66</v>
      </c>
      <c r="G81" s="22"/>
    </row>
    <row r="82" spans="1:7" s="5" customFormat="1" ht="12.75" customHeight="1">
      <c r="A82" s="23" t="s">
        <v>111</v>
      </c>
      <c r="B82" s="38"/>
      <c r="C82" s="39" t="s">
        <v>112</v>
      </c>
      <c r="D82" s="40"/>
      <c r="E82" s="61"/>
      <c r="F82" s="37">
        <f>16498.53+38760.65+4.36</f>
        <v>55263.54</v>
      </c>
      <c r="G82" s="37">
        <f>38760.65+0.09-8.05+(4.36)</f>
        <v>38757.049999999996</v>
      </c>
    </row>
    <row r="83" spans="1:7" s="5" customFormat="1" ht="12.75" customHeight="1">
      <c r="A83" s="23" t="s">
        <v>113</v>
      </c>
      <c r="B83" s="24"/>
      <c r="C83" s="25" t="s">
        <v>114</v>
      </c>
      <c r="D83" s="28"/>
      <c r="E83" s="42"/>
      <c r="F83" s="22"/>
      <c r="G83" s="22"/>
    </row>
    <row r="84" spans="1:7" s="5" customFormat="1" ht="12.75" customHeight="1">
      <c r="A84" s="12" t="s">
        <v>115</v>
      </c>
      <c r="B84" s="67" t="s">
        <v>116</v>
      </c>
      <c r="C84" s="90"/>
      <c r="D84" s="91"/>
      <c r="E84" s="42"/>
      <c r="F84" s="17">
        <f>SUM(F85:F86,F89:F90)</f>
        <v>6982.8</v>
      </c>
      <c r="G84" s="17">
        <f>SUM(G85:G86,G89:G90)</f>
        <v>6191.8</v>
      </c>
    </row>
    <row r="85" spans="1:7" s="5" customFormat="1" ht="12.75" customHeight="1">
      <c r="A85" s="18" t="s">
        <v>16</v>
      </c>
      <c r="B85" s="41" t="s">
        <v>117</v>
      </c>
      <c r="C85" s="24"/>
      <c r="D85" s="16"/>
      <c r="E85" s="42"/>
      <c r="F85" s="22"/>
      <c r="G85" s="22"/>
    </row>
    <row r="86" spans="1:7" s="5" customFormat="1" ht="12.75" customHeight="1">
      <c r="A86" s="18" t="s">
        <v>28</v>
      </c>
      <c r="B86" s="19" t="s">
        <v>118</v>
      </c>
      <c r="C86" s="71"/>
      <c r="D86" s="72"/>
      <c r="E86" s="30"/>
      <c r="F86" s="22">
        <f>SUM(F87:F88)</f>
        <v>0</v>
      </c>
      <c r="G86" s="22">
        <f>SUM(G87:G88)</f>
        <v>0</v>
      </c>
    </row>
    <row r="87" spans="1:7" s="5" customFormat="1" ht="12.75" customHeight="1">
      <c r="A87" s="23" t="s">
        <v>30</v>
      </c>
      <c r="B87" s="24"/>
      <c r="C87" s="25" t="s">
        <v>119</v>
      </c>
      <c r="D87" s="28"/>
      <c r="E87" s="30"/>
      <c r="F87" s="22"/>
      <c r="G87" s="22"/>
    </row>
    <row r="88" spans="1:7" s="5" customFormat="1" ht="20.25" customHeight="1">
      <c r="A88" s="23" t="s">
        <v>32</v>
      </c>
      <c r="B88" s="24"/>
      <c r="C88" s="25" t="s">
        <v>120</v>
      </c>
      <c r="D88" s="28"/>
      <c r="E88" s="30"/>
      <c r="F88" s="22"/>
      <c r="G88" s="22"/>
    </row>
    <row r="89" spans="1:7" s="5" customFormat="1" ht="12.75" customHeight="1">
      <c r="A89" s="47" t="s">
        <v>50</v>
      </c>
      <c r="B89" s="58" t="s">
        <v>121</v>
      </c>
      <c r="C89" s="58"/>
      <c r="D89" s="66"/>
      <c r="E89" s="30"/>
      <c r="F89" s="22"/>
      <c r="G89" s="22"/>
    </row>
    <row r="90" spans="1:8" s="5" customFormat="1" ht="12.75" customHeight="1">
      <c r="A90" s="33" t="s">
        <v>52</v>
      </c>
      <c r="B90" s="34" t="s">
        <v>122</v>
      </c>
      <c r="C90" s="35"/>
      <c r="D90" s="36"/>
      <c r="E90" s="30"/>
      <c r="F90" s="37">
        <f>F92+F91</f>
        <v>6982.8</v>
      </c>
      <c r="G90" s="37">
        <f>G92+G91</f>
        <v>6191.8</v>
      </c>
      <c r="H90" s="102"/>
    </row>
    <row r="91" spans="1:7" s="5" customFormat="1" ht="12.75" customHeight="1">
      <c r="A91" s="23" t="s">
        <v>123</v>
      </c>
      <c r="B91" s="14"/>
      <c r="C91" s="25" t="s">
        <v>124</v>
      </c>
      <c r="D91" s="92"/>
      <c r="E91" s="29"/>
      <c r="F91" s="37">
        <v>791</v>
      </c>
      <c r="G91" s="104">
        <v>-533.26</v>
      </c>
    </row>
    <row r="92" spans="1:7" s="5" customFormat="1" ht="25.5" customHeight="1">
      <c r="A92" s="23" t="s">
        <v>125</v>
      </c>
      <c r="B92" s="14"/>
      <c r="C92" s="25" t="s">
        <v>126</v>
      </c>
      <c r="D92" s="92"/>
      <c r="E92" s="29"/>
      <c r="F92" s="37">
        <v>6191.8</v>
      </c>
      <c r="G92" s="37">
        <v>6725.06</v>
      </c>
    </row>
    <row r="93" spans="1:9" s="5" customFormat="1" ht="12.75">
      <c r="A93" s="12" t="s">
        <v>127</v>
      </c>
      <c r="B93" s="67" t="s">
        <v>128</v>
      </c>
      <c r="C93" s="91"/>
      <c r="D93" s="91"/>
      <c r="E93" s="29"/>
      <c r="F93" s="22"/>
      <c r="G93" s="22"/>
      <c r="H93" s="102"/>
      <c r="I93" s="102"/>
    </row>
    <row r="94" spans="1:8" s="5" customFormat="1" ht="12.75" customHeight="1">
      <c r="A94" s="12"/>
      <c r="B94" s="181" t="s">
        <v>129</v>
      </c>
      <c r="C94" s="182"/>
      <c r="D94" s="183"/>
      <c r="E94" s="30"/>
      <c r="F94" s="17">
        <f>SUM(F59,F64,F84,F93)</f>
        <v>2221548.46</v>
      </c>
      <c r="G94" s="17">
        <f>SUM(G59,G64,G84,G93)</f>
        <v>2188050.3199999994</v>
      </c>
      <c r="H94" s="46"/>
    </row>
    <row r="95" spans="1:8" s="5" customFormat="1" ht="12.75" customHeight="1">
      <c r="A95" s="93"/>
      <c r="B95" s="94"/>
      <c r="C95" s="94"/>
      <c r="D95" s="95"/>
      <c r="E95" s="103"/>
      <c r="F95" s="96"/>
      <c r="G95" s="96"/>
      <c r="H95" s="46"/>
    </row>
    <row r="96" spans="1:7" s="5" customFormat="1" ht="15">
      <c r="A96" s="97"/>
      <c r="B96" s="98"/>
      <c r="C96" s="98"/>
      <c r="D96" s="99" t="s">
        <v>245</v>
      </c>
      <c r="E96" s="94"/>
      <c r="F96" s="178" t="s">
        <v>246</v>
      </c>
      <c r="G96" s="178"/>
    </row>
    <row r="97" spans="1:7" s="5" customFormat="1" ht="12.75" customHeight="1">
      <c r="A97" s="184" t="s">
        <v>130</v>
      </c>
      <c r="B97" s="184"/>
      <c r="C97" s="184"/>
      <c r="D97" s="184"/>
      <c r="E97" s="184"/>
      <c r="F97" s="185" t="s">
        <v>131</v>
      </c>
      <c r="G97" s="185"/>
    </row>
    <row r="98" spans="1:7" s="5" customFormat="1" ht="12.75" customHeight="1">
      <c r="A98" s="176" t="s">
        <v>132</v>
      </c>
      <c r="B98" s="176"/>
      <c r="C98" s="176"/>
      <c r="D98" s="176"/>
      <c r="E98" s="100"/>
      <c r="F98" s="6"/>
      <c r="G98" s="6"/>
    </row>
    <row r="99" spans="5:7" s="5" customFormat="1" ht="12.75">
      <c r="E99" s="100"/>
      <c r="F99" s="6"/>
      <c r="G99" s="6"/>
    </row>
    <row r="100" spans="1:7" s="5" customFormat="1" ht="12.75" customHeight="1">
      <c r="A100" s="177" t="s">
        <v>133</v>
      </c>
      <c r="B100" s="177"/>
      <c r="C100" s="177"/>
      <c r="D100" s="177"/>
      <c r="E100" s="177"/>
      <c r="F100" s="178" t="s">
        <v>134</v>
      </c>
      <c r="G100" s="178"/>
    </row>
    <row r="101" spans="1:7" s="5" customFormat="1" ht="12.75" customHeight="1">
      <c r="A101" s="179" t="s">
        <v>135</v>
      </c>
      <c r="B101" s="179"/>
      <c r="C101" s="179"/>
      <c r="D101" s="179"/>
      <c r="E101" s="179"/>
      <c r="F101" s="180" t="s">
        <v>131</v>
      </c>
      <c r="G101" s="180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pans="1:7" ht="12.75">
      <c r="A121" s="5"/>
      <c r="F121" s="5"/>
      <c r="G121" s="5"/>
    </row>
    <row r="122" spans="1:7" ht="12.75">
      <c r="A122" s="5"/>
      <c r="F122" s="5"/>
      <c r="G122" s="5"/>
    </row>
  </sheetData>
  <sheetProtection/>
  <mergeCells count="25">
    <mergeCell ref="A7:G7"/>
    <mergeCell ref="A8:G9"/>
    <mergeCell ref="A10:E10"/>
    <mergeCell ref="A11:G11"/>
    <mergeCell ref="E2:G2"/>
    <mergeCell ref="E3:G3"/>
    <mergeCell ref="A5:G5"/>
    <mergeCell ref="A6:G6"/>
    <mergeCell ref="B17:D17"/>
    <mergeCell ref="C45:D45"/>
    <mergeCell ref="C51:D51"/>
    <mergeCell ref="B62:D62"/>
    <mergeCell ref="A12:G12"/>
    <mergeCell ref="A14:G14"/>
    <mergeCell ref="A15:G15"/>
    <mergeCell ref="D16:G16"/>
    <mergeCell ref="A98:D98"/>
    <mergeCell ref="A100:E100"/>
    <mergeCell ref="F100:G100"/>
    <mergeCell ref="A101:E101"/>
    <mergeCell ref="F101:G101"/>
    <mergeCell ref="B94:D94"/>
    <mergeCell ref="F96:G96"/>
    <mergeCell ref="A97:E97"/>
    <mergeCell ref="F97:G97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7">
      <selection activeCell="A57" sqref="A57:F57"/>
    </sheetView>
  </sheetViews>
  <sheetFormatPr defaultColWidth="9.140625" defaultRowHeight="12.75"/>
  <cols>
    <col min="1" max="1" width="4.28125" style="0" customWidth="1"/>
    <col min="5" max="5" width="18.7109375" style="0" customWidth="1"/>
    <col min="6" max="6" width="7.7109375" style="0" customWidth="1"/>
    <col min="7" max="7" width="12.8515625" style="0" customWidth="1"/>
    <col min="8" max="8" width="13.421875" style="0" customWidth="1"/>
    <col min="9" max="9" width="9.8515625" style="0" bestFit="1" customWidth="1"/>
  </cols>
  <sheetData>
    <row r="1" spans="1:8" ht="15.75">
      <c r="A1" s="105"/>
      <c r="B1" s="105"/>
      <c r="C1" s="106"/>
      <c r="D1" s="105"/>
      <c r="E1" s="105"/>
      <c r="F1" s="107" t="s">
        <v>142</v>
      </c>
      <c r="G1" s="108"/>
      <c r="H1" s="108"/>
    </row>
    <row r="2" spans="1:8" ht="15.75">
      <c r="A2" s="105"/>
      <c r="B2" s="105"/>
      <c r="C2" s="105"/>
      <c r="D2" s="105"/>
      <c r="E2" s="105"/>
      <c r="F2" s="107" t="s">
        <v>1</v>
      </c>
      <c r="G2" s="108"/>
      <c r="H2" s="108"/>
    </row>
    <row r="3" spans="1:8" ht="12.75">
      <c r="A3" s="215"/>
      <c r="B3" s="216"/>
      <c r="C3" s="216"/>
      <c r="D3" s="216"/>
      <c r="E3" s="216"/>
      <c r="F3" s="216"/>
      <c r="G3" s="216"/>
      <c r="H3" s="216"/>
    </row>
    <row r="4" spans="1:8" ht="15.75">
      <c r="A4" s="217" t="s">
        <v>2</v>
      </c>
      <c r="B4" s="218"/>
      <c r="C4" s="218"/>
      <c r="D4" s="218"/>
      <c r="E4" s="218"/>
      <c r="F4" s="218"/>
      <c r="G4" s="218"/>
      <c r="H4" s="218"/>
    </row>
    <row r="5" spans="1:8" ht="12.75">
      <c r="A5" s="219" t="s">
        <v>136</v>
      </c>
      <c r="B5" s="216"/>
      <c r="C5" s="216"/>
      <c r="D5" s="216"/>
      <c r="E5" s="216"/>
      <c r="F5" s="216"/>
      <c r="G5" s="216"/>
      <c r="H5" s="216"/>
    </row>
    <row r="6" spans="1:8" ht="15">
      <c r="A6" s="220" t="s">
        <v>143</v>
      </c>
      <c r="B6" s="221"/>
      <c r="C6" s="221"/>
      <c r="D6" s="221"/>
      <c r="E6" s="221"/>
      <c r="F6" s="221"/>
      <c r="G6" s="221"/>
      <c r="H6" s="221"/>
    </row>
    <row r="7" spans="1:8" ht="12.75">
      <c r="A7" s="219" t="s">
        <v>144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145</v>
      </c>
      <c r="B8" s="216"/>
      <c r="C8" s="216"/>
      <c r="D8" s="216"/>
      <c r="E8" s="216"/>
      <c r="F8" s="216"/>
      <c r="G8" s="216"/>
      <c r="H8" s="216"/>
    </row>
    <row r="9" spans="1:8" ht="14.25" customHeight="1">
      <c r="A9" s="222"/>
      <c r="B9" s="221"/>
      <c r="C9" s="221"/>
      <c r="D9" s="221"/>
      <c r="E9" s="221"/>
      <c r="F9" s="221"/>
      <c r="G9" s="221"/>
      <c r="H9" s="221"/>
    </row>
    <row r="10" spans="1:8" ht="15">
      <c r="A10" s="223" t="s">
        <v>146</v>
      </c>
      <c r="B10" s="224"/>
      <c r="C10" s="224"/>
      <c r="D10" s="224"/>
      <c r="E10" s="224"/>
      <c r="F10" s="224"/>
      <c r="G10" s="224"/>
      <c r="H10" s="224"/>
    </row>
    <row r="11" spans="1:8" ht="15" customHeight="1">
      <c r="A11" s="220"/>
      <c r="B11" s="221"/>
      <c r="C11" s="221"/>
      <c r="D11" s="221"/>
      <c r="E11" s="221"/>
      <c r="F11" s="221"/>
      <c r="G11" s="221"/>
      <c r="H11" s="221"/>
    </row>
    <row r="12" spans="1:8" ht="15">
      <c r="A12" s="223" t="s">
        <v>247</v>
      </c>
      <c r="B12" s="224"/>
      <c r="C12" s="224"/>
      <c r="D12" s="224"/>
      <c r="E12" s="224"/>
      <c r="F12" s="224"/>
      <c r="G12" s="224"/>
      <c r="H12" s="224"/>
    </row>
    <row r="13" spans="1:8" ht="18.75" customHeight="1">
      <c r="A13" s="110"/>
      <c r="B13" s="111"/>
      <c r="C13" s="111"/>
      <c r="D13" s="111"/>
      <c r="E13" s="111"/>
      <c r="F13" s="111"/>
      <c r="G13" s="111"/>
      <c r="H13" s="111"/>
    </row>
    <row r="14" spans="1:8" ht="15">
      <c r="A14" s="220" t="s">
        <v>248</v>
      </c>
      <c r="B14" s="221"/>
      <c r="C14" s="221"/>
      <c r="D14" s="221"/>
      <c r="E14" s="221"/>
      <c r="F14" s="221"/>
      <c r="G14" s="221"/>
      <c r="H14" s="221"/>
    </row>
    <row r="15" spans="1:8" ht="15">
      <c r="A15" s="220" t="s">
        <v>7</v>
      </c>
      <c r="B15" s="221"/>
      <c r="C15" s="221"/>
      <c r="D15" s="221"/>
      <c r="E15" s="221"/>
      <c r="F15" s="221"/>
      <c r="G15" s="221"/>
      <c r="H15" s="221"/>
    </row>
    <row r="16" spans="1:8" ht="12.75">
      <c r="A16" s="225" t="s">
        <v>204</v>
      </c>
      <c r="B16" s="216"/>
      <c r="C16" s="216"/>
      <c r="D16" s="216"/>
      <c r="E16" s="216"/>
      <c r="F16" s="216"/>
      <c r="G16" s="216"/>
      <c r="H16" s="216"/>
    </row>
    <row r="17" spans="1:8" ht="38.25">
      <c r="A17" s="112" t="s">
        <v>9</v>
      </c>
      <c r="B17" s="226" t="s">
        <v>10</v>
      </c>
      <c r="C17" s="227"/>
      <c r="D17" s="227"/>
      <c r="E17" s="227"/>
      <c r="F17" s="112" t="s">
        <v>147</v>
      </c>
      <c r="G17" s="112" t="s">
        <v>137</v>
      </c>
      <c r="H17" s="112" t="s">
        <v>138</v>
      </c>
    </row>
    <row r="18" spans="1:8" ht="12.75">
      <c r="A18" s="113" t="s">
        <v>14</v>
      </c>
      <c r="B18" s="228" t="s">
        <v>148</v>
      </c>
      <c r="C18" s="229"/>
      <c r="D18" s="229"/>
      <c r="E18" s="229"/>
      <c r="F18" s="115"/>
      <c r="G18" s="132">
        <f>G19</f>
        <v>733984.2899999999</v>
      </c>
      <c r="H18" s="132">
        <f>H19</f>
        <v>944306.58</v>
      </c>
    </row>
    <row r="19" spans="1:8" ht="12.75">
      <c r="A19" s="117" t="s">
        <v>16</v>
      </c>
      <c r="B19" s="230" t="s">
        <v>149</v>
      </c>
      <c r="C19" s="230"/>
      <c r="D19" s="230"/>
      <c r="E19" s="230"/>
      <c r="F19" s="118"/>
      <c r="G19" s="133">
        <f>G20+G21+G22+G23</f>
        <v>733984.2899999999</v>
      </c>
      <c r="H19" s="133">
        <f>H20+H21+H22+H23</f>
        <v>944306.58</v>
      </c>
    </row>
    <row r="20" spans="1:8" ht="12.75">
      <c r="A20" s="117" t="s">
        <v>150</v>
      </c>
      <c r="B20" s="230" t="s">
        <v>84</v>
      </c>
      <c r="C20" s="230"/>
      <c r="D20" s="230"/>
      <c r="E20" s="230"/>
      <c r="F20" s="118"/>
      <c r="G20" s="119">
        <v>542272.74</v>
      </c>
      <c r="H20" s="133">
        <v>750151.38</v>
      </c>
    </row>
    <row r="21" spans="1:8" ht="12.75">
      <c r="A21" s="117" t="s">
        <v>151</v>
      </c>
      <c r="B21" s="231" t="s">
        <v>152</v>
      </c>
      <c r="C21" s="231"/>
      <c r="D21" s="231"/>
      <c r="E21" s="231"/>
      <c r="F21" s="120"/>
      <c r="G21" s="119">
        <v>178952.39</v>
      </c>
      <c r="H21" s="133">
        <v>165086.58</v>
      </c>
    </row>
    <row r="22" spans="1:8" ht="12.75">
      <c r="A22" s="117" t="s">
        <v>153</v>
      </c>
      <c r="B22" s="231" t="s">
        <v>154</v>
      </c>
      <c r="C22" s="231"/>
      <c r="D22" s="231"/>
      <c r="E22" s="231"/>
      <c r="F22" s="118"/>
      <c r="G22" s="119">
        <v>633.21</v>
      </c>
      <c r="H22" s="133">
        <v>20510.09</v>
      </c>
    </row>
    <row r="23" spans="1:8" ht="12.75">
      <c r="A23" s="117" t="s">
        <v>155</v>
      </c>
      <c r="B23" s="231" t="s">
        <v>156</v>
      </c>
      <c r="C23" s="231"/>
      <c r="D23" s="231"/>
      <c r="E23" s="231"/>
      <c r="F23" s="120"/>
      <c r="G23" s="119">
        <v>12125.95</v>
      </c>
      <c r="H23" s="133">
        <v>8558.53</v>
      </c>
    </row>
    <row r="24" spans="1:8" ht="12.75">
      <c r="A24" s="117" t="s">
        <v>28</v>
      </c>
      <c r="B24" s="231" t="s">
        <v>157</v>
      </c>
      <c r="C24" s="231"/>
      <c r="D24" s="231"/>
      <c r="E24" s="231"/>
      <c r="F24" s="118"/>
      <c r="G24" s="121"/>
      <c r="H24" s="134"/>
    </row>
    <row r="25" spans="1:8" ht="12.75">
      <c r="A25" s="117" t="s">
        <v>50</v>
      </c>
      <c r="B25" s="231" t="s">
        <v>158</v>
      </c>
      <c r="C25" s="231"/>
      <c r="D25" s="231"/>
      <c r="E25" s="231"/>
      <c r="F25" s="118"/>
      <c r="G25" s="121">
        <v>0</v>
      </c>
      <c r="H25" s="135">
        <v>0</v>
      </c>
    </row>
    <row r="26" spans="1:8" ht="25.5">
      <c r="A26" s="117" t="s">
        <v>159</v>
      </c>
      <c r="B26" s="231" t="s">
        <v>139</v>
      </c>
      <c r="C26" s="231"/>
      <c r="D26" s="231"/>
      <c r="E26" s="231"/>
      <c r="F26" s="120"/>
      <c r="G26" s="121"/>
      <c r="H26" s="134"/>
    </row>
    <row r="27" spans="1:8" ht="25.5">
      <c r="A27" s="117" t="s">
        <v>160</v>
      </c>
      <c r="B27" s="231" t="s">
        <v>161</v>
      </c>
      <c r="C27" s="231"/>
      <c r="D27" s="231"/>
      <c r="E27" s="231"/>
      <c r="F27" s="120"/>
      <c r="G27" s="121"/>
      <c r="H27" s="134"/>
    </row>
    <row r="28" spans="1:9" ht="12.75">
      <c r="A28" s="113" t="s">
        <v>54</v>
      </c>
      <c r="B28" s="228" t="s">
        <v>140</v>
      </c>
      <c r="C28" s="228"/>
      <c r="D28" s="228"/>
      <c r="E28" s="228"/>
      <c r="F28" s="120"/>
      <c r="G28" s="132">
        <f>G29+G30+G31+G34+G35+G37+G41+G42+G32</f>
        <v>747318.67</v>
      </c>
      <c r="H28" s="132">
        <f>H29+H30+H31+H34+H35+H37+H41+H42+H32</f>
        <v>765437.42</v>
      </c>
      <c r="I28" s="175"/>
    </row>
    <row r="29" spans="1:8" ht="12.75">
      <c r="A29" s="117" t="s">
        <v>16</v>
      </c>
      <c r="B29" s="231" t="s">
        <v>162</v>
      </c>
      <c r="C29" s="232"/>
      <c r="D29" s="232"/>
      <c r="E29" s="232"/>
      <c r="F29" s="118"/>
      <c r="G29" s="119">
        <v>655826.21</v>
      </c>
      <c r="H29" s="133">
        <v>655836.54</v>
      </c>
    </row>
    <row r="30" spans="1:8" ht="12.75">
      <c r="A30" s="117" t="s">
        <v>28</v>
      </c>
      <c r="B30" s="231" t="s">
        <v>163</v>
      </c>
      <c r="C30" s="232"/>
      <c r="D30" s="232"/>
      <c r="E30" s="232"/>
      <c r="F30" s="118"/>
      <c r="G30" s="123">
        <v>20225.88</v>
      </c>
      <c r="H30" s="136">
        <v>33739.97</v>
      </c>
    </row>
    <row r="31" spans="1:8" ht="12.75">
      <c r="A31" s="117" t="s">
        <v>50</v>
      </c>
      <c r="B31" s="231" t="s">
        <v>164</v>
      </c>
      <c r="C31" s="232"/>
      <c r="D31" s="232"/>
      <c r="E31" s="232"/>
      <c r="F31" s="118"/>
      <c r="G31" s="119">
        <v>33651.44</v>
      </c>
      <c r="H31" s="133">
        <v>30066.37</v>
      </c>
    </row>
    <row r="32" spans="1:8" ht="12.75">
      <c r="A32" s="117" t="s">
        <v>52</v>
      </c>
      <c r="B32" s="230" t="s">
        <v>165</v>
      </c>
      <c r="C32" s="232"/>
      <c r="D32" s="232"/>
      <c r="E32" s="232"/>
      <c r="F32" s="118"/>
      <c r="G32" s="119"/>
      <c r="H32" s="133">
        <v>114</v>
      </c>
    </row>
    <row r="33" spans="1:8" ht="12.75">
      <c r="A33" s="117" t="s">
        <v>79</v>
      </c>
      <c r="B33" s="230" t="s">
        <v>166</v>
      </c>
      <c r="C33" s="232"/>
      <c r="D33" s="232"/>
      <c r="E33" s="232"/>
      <c r="F33" s="118"/>
      <c r="G33" s="124"/>
      <c r="H33" s="137"/>
    </row>
    <row r="34" spans="1:8" ht="12.75">
      <c r="A34" s="117" t="s">
        <v>167</v>
      </c>
      <c r="B34" s="230" t="s">
        <v>168</v>
      </c>
      <c r="C34" s="232"/>
      <c r="D34" s="232"/>
      <c r="E34" s="232"/>
      <c r="F34" s="118"/>
      <c r="G34" s="119">
        <v>755</v>
      </c>
      <c r="H34" s="133">
        <v>559.5</v>
      </c>
    </row>
    <row r="35" spans="1:8" ht="12.75">
      <c r="A35" s="117" t="s">
        <v>169</v>
      </c>
      <c r="B35" s="230" t="s">
        <v>170</v>
      </c>
      <c r="C35" s="232"/>
      <c r="D35" s="232"/>
      <c r="E35" s="232"/>
      <c r="F35" s="118"/>
      <c r="G35" s="119">
        <v>14478.42</v>
      </c>
      <c r="H35" s="133">
        <v>6618.33</v>
      </c>
    </row>
    <row r="36" spans="1:8" ht="12.75">
      <c r="A36" s="117" t="s">
        <v>171</v>
      </c>
      <c r="B36" s="231" t="s">
        <v>172</v>
      </c>
      <c r="C36" s="232"/>
      <c r="D36" s="232"/>
      <c r="E36" s="232"/>
      <c r="F36" s="118"/>
      <c r="G36" s="124"/>
      <c r="H36" s="137"/>
    </row>
    <row r="37" spans="1:8" ht="12.75">
      <c r="A37" s="117" t="s">
        <v>173</v>
      </c>
      <c r="B37" s="230" t="s">
        <v>174</v>
      </c>
      <c r="C37" s="232"/>
      <c r="D37" s="232"/>
      <c r="E37" s="232"/>
      <c r="F37" s="118"/>
      <c r="G37" s="119">
        <v>11738.74</v>
      </c>
      <c r="H37" s="133">
        <v>23933.41</v>
      </c>
    </row>
    <row r="38" spans="1:8" ht="12.75">
      <c r="A38" s="117" t="s">
        <v>175</v>
      </c>
      <c r="B38" s="231" t="s">
        <v>176</v>
      </c>
      <c r="C38" s="227"/>
      <c r="D38" s="227"/>
      <c r="E38" s="227"/>
      <c r="F38" s="118"/>
      <c r="G38" s="124"/>
      <c r="H38" s="137"/>
    </row>
    <row r="39" spans="1:8" ht="12.75">
      <c r="A39" s="117" t="s">
        <v>177</v>
      </c>
      <c r="B39" s="231" t="s">
        <v>178</v>
      </c>
      <c r="C39" s="232"/>
      <c r="D39" s="232"/>
      <c r="E39" s="232"/>
      <c r="F39" s="118"/>
      <c r="G39" s="124"/>
      <c r="H39" s="137"/>
    </row>
    <row r="40" spans="1:8" ht="12.75">
      <c r="A40" s="117" t="s">
        <v>179</v>
      </c>
      <c r="B40" s="231" t="s">
        <v>180</v>
      </c>
      <c r="C40" s="232"/>
      <c r="D40" s="232"/>
      <c r="E40" s="232"/>
      <c r="F40" s="118"/>
      <c r="G40" s="124"/>
      <c r="H40" s="137"/>
    </row>
    <row r="41" spans="1:8" ht="25.5">
      <c r="A41" s="117" t="s">
        <v>181</v>
      </c>
      <c r="B41" s="231" t="s">
        <v>182</v>
      </c>
      <c r="C41" s="232"/>
      <c r="D41" s="232"/>
      <c r="E41" s="232"/>
      <c r="F41" s="118"/>
      <c r="G41" s="123">
        <v>10642.98</v>
      </c>
      <c r="H41" s="136">
        <v>14569.3</v>
      </c>
    </row>
    <row r="42" spans="1:8" ht="25.5">
      <c r="A42" s="117" t="s">
        <v>183</v>
      </c>
      <c r="B42" s="233" t="s">
        <v>184</v>
      </c>
      <c r="C42" s="234"/>
      <c r="D42" s="234"/>
      <c r="E42" s="235"/>
      <c r="F42" s="118"/>
      <c r="G42" s="124"/>
      <c r="H42" s="137"/>
    </row>
    <row r="43" spans="1:8" ht="12.75">
      <c r="A43" s="115" t="s">
        <v>56</v>
      </c>
      <c r="B43" s="236" t="s">
        <v>185</v>
      </c>
      <c r="C43" s="237"/>
      <c r="D43" s="237"/>
      <c r="E43" s="238"/>
      <c r="F43" s="125"/>
      <c r="G43" s="135">
        <f>G51-G45</f>
        <v>-13334.38</v>
      </c>
      <c r="H43" s="135">
        <f>H51-H45</f>
        <v>-15286.039999999999</v>
      </c>
    </row>
    <row r="44" spans="1:8" ht="12.75">
      <c r="A44" s="115" t="s">
        <v>82</v>
      </c>
      <c r="B44" s="239" t="s">
        <v>186</v>
      </c>
      <c r="C44" s="237"/>
      <c r="D44" s="237"/>
      <c r="E44" s="238"/>
      <c r="F44" s="114"/>
      <c r="G44" s="132">
        <f>G45</f>
        <v>14125.38</v>
      </c>
      <c r="H44" s="132">
        <f>H45</f>
        <v>13968.81</v>
      </c>
    </row>
    <row r="45" spans="1:8" ht="12.75">
      <c r="A45" s="120" t="s">
        <v>187</v>
      </c>
      <c r="B45" s="233" t="s">
        <v>188</v>
      </c>
      <c r="C45" s="234"/>
      <c r="D45" s="234"/>
      <c r="E45" s="235"/>
      <c r="F45" s="122"/>
      <c r="G45" s="119">
        <v>14125.38</v>
      </c>
      <c r="H45" s="133">
        <v>13968.81</v>
      </c>
    </row>
    <row r="46" spans="1:8" ht="12.75">
      <c r="A46" s="120" t="s">
        <v>28</v>
      </c>
      <c r="B46" s="233" t="s">
        <v>189</v>
      </c>
      <c r="C46" s="234"/>
      <c r="D46" s="234"/>
      <c r="E46" s="235"/>
      <c r="F46" s="122"/>
      <c r="G46" s="124"/>
      <c r="H46" s="137"/>
    </row>
    <row r="47" spans="1:8" ht="12.75">
      <c r="A47" s="120" t="s">
        <v>190</v>
      </c>
      <c r="B47" s="233" t="s">
        <v>191</v>
      </c>
      <c r="C47" s="234"/>
      <c r="D47" s="234"/>
      <c r="E47" s="235"/>
      <c r="F47" s="122"/>
      <c r="G47" s="124"/>
      <c r="H47" s="137"/>
    </row>
    <row r="48" spans="1:8" ht="12.75">
      <c r="A48" s="115" t="s">
        <v>89</v>
      </c>
      <c r="B48" s="236" t="s">
        <v>192</v>
      </c>
      <c r="C48" s="237"/>
      <c r="D48" s="237"/>
      <c r="E48" s="238"/>
      <c r="F48" s="114"/>
      <c r="G48" s="121"/>
      <c r="H48" s="134"/>
    </row>
    <row r="49" spans="1:8" ht="12.75">
      <c r="A49" s="115" t="s">
        <v>115</v>
      </c>
      <c r="B49" s="240" t="s">
        <v>141</v>
      </c>
      <c r="C49" s="241"/>
      <c r="D49" s="241"/>
      <c r="E49" s="242"/>
      <c r="F49" s="114"/>
      <c r="G49" s="121"/>
      <c r="H49" s="134"/>
    </row>
    <row r="50" spans="1:8" ht="12.75">
      <c r="A50" s="115" t="s">
        <v>127</v>
      </c>
      <c r="B50" s="236" t="s">
        <v>193</v>
      </c>
      <c r="C50" s="237"/>
      <c r="D50" s="237"/>
      <c r="E50" s="238"/>
      <c r="F50" s="114"/>
      <c r="G50" s="121"/>
      <c r="H50" s="134"/>
    </row>
    <row r="51" spans="1:8" ht="12.75">
      <c r="A51" s="115" t="s">
        <v>194</v>
      </c>
      <c r="B51" s="243" t="s">
        <v>195</v>
      </c>
      <c r="C51" s="241"/>
      <c r="D51" s="241"/>
      <c r="E51" s="242"/>
      <c r="F51" s="114"/>
      <c r="G51" s="116">
        <f>G53</f>
        <v>791</v>
      </c>
      <c r="H51" s="132">
        <f>H53</f>
        <v>-1317.23</v>
      </c>
    </row>
    <row r="52" spans="1:8" ht="12.75">
      <c r="A52" s="115" t="s">
        <v>16</v>
      </c>
      <c r="B52" s="239" t="s">
        <v>196</v>
      </c>
      <c r="C52" s="237"/>
      <c r="D52" s="237"/>
      <c r="E52" s="238"/>
      <c r="F52" s="114"/>
      <c r="G52" s="116"/>
      <c r="H52" s="132"/>
    </row>
    <row r="53" spans="1:8" ht="12.75">
      <c r="A53" s="115" t="s">
        <v>197</v>
      </c>
      <c r="B53" s="236" t="s">
        <v>198</v>
      </c>
      <c r="C53" s="237"/>
      <c r="D53" s="237"/>
      <c r="E53" s="238"/>
      <c r="F53" s="114"/>
      <c r="G53" s="116">
        <v>791</v>
      </c>
      <c r="H53" s="132">
        <v>-1317.23</v>
      </c>
    </row>
    <row r="54" spans="1:8" ht="12.75">
      <c r="A54" s="120" t="s">
        <v>16</v>
      </c>
      <c r="B54" s="233" t="s">
        <v>199</v>
      </c>
      <c r="C54" s="234"/>
      <c r="D54" s="234"/>
      <c r="E54" s="235"/>
      <c r="F54" s="122"/>
      <c r="G54" s="124"/>
      <c r="H54" s="137"/>
    </row>
    <row r="55" spans="1:8" ht="12.75">
      <c r="A55" s="120" t="s">
        <v>28</v>
      </c>
      <c r="B55" s="233" t="s">
        <v>200</v>
      </c>
      <c r="C55" s="234"/>
      <c r="D55" s="234"/>
      <c r="E55" s="235"/>
      <c r="F55" s="122"/>
      <c r="G55" s="126"/>
      <c r="H55" s="138"/>
    </row>
    <row r="56" spans="1:8" ht="12.75">
      <c r="A56" s="127"/>
      <c r="B56" s="127"/>
      <c r="C56" s="127"/>
      <c r="D56" s="109"/>
      <c r="E56" s="109"/>
      <c r="F56" s="128"/>
      <c r="G56" s="128"/>
      <c r="H56" s="128"/>
    </row>
    <row r="57" spans="1:8" ht="12.75">
      <c r="A57" s="244" t="s">
        <v>250</v>
      </c>
      <c r="B57" s="244"/>
      <c r="C57" s="244"/>
      <c r="D57" s="244"/>
      <c r="E57" s="244"/>
      <c r="F57" s="244"/>
      <c r="G57" s="214" t="s">
        <v>246</v>
      </c>
      <c r="H57" s="214"/>
    </row>
    <row r="58" spans="1:8" ht="12.75">
      <c r="A58" s="212" t="s">
        <v>201</v>
      </c>
      <c r="B58" s="212"/>
      <c r="C58" s="212"/>
      <c r="D58" s="212"/>
      <c r="E58" s="212"/>
      <c r="F58" s="212"/>
      <c r="G58" s="213" t="s">
        <v>131</v>
      </c>
      <c r="H58" s="213"/>
    </row>
    <row r="59" spans="1:8" ht="12.75">
      <c r="A59" s="129"/>
      <c r="B59" s="129"/>
      <c r="C59" s="129"/>
      <c r="D59" s="129"/>
      <c r="E59" s="129"/>
      <c r="F59" s="129"/>
      <c r="G59" s="130"/>
      <c r="H59" s="130"/>
    </row>
    <row r="60" spans="1:8" ht="12.75">
      <c r="A60" s="129"/>
      <c r="B60" s="129"/>
      <c r="C60" s="129"/>
      <c r="D60" s="129"/>
      <c r="E60" s="129"/>
      <c r="F60" s="129"/>
      <c r="G60" s="130"/>
      <c r="H60" s="130"/>
    </row>
    <row r="61" spans="1:8" ht="12.75">
      <c r="A61" s="173"/>
      <c r="B61" s="173" t="s">
        <v>202</v>
      </c>
      <c r="C61" s="173"/>
      <c r="D61" s="173"/>
      <c r="E61" s="173"/>
      <c r="F61" s="173"/>
      <c r="G61" s="214" t="s">
        <v>134</v>
      </c>
      <c r="H61" s="214"/>
    </row>
    <row r="62" spans="1:8" ht="12.75">
      <c r="A62" s="131" t="s">
        <v>203</v>
      </c>
      <c r="B62" s="105"/>
      <c r="C62" s="105"/>
      <c r="D62" s="105"/>
      <c r="E62" s="105"/>
      <c r="F62" s="105"/>
      <c r="G62" s="213" t="s">
        <v>131</v>
      </c>
      <c r="H62" s="213"/>
    </row>
    <row r="63" spans="1:8" ht="12.75">
      <c r="A63" s="105"/>
      <c r="B63" s="105"/>
      <c r="C63" s="105"/>
      <c r="D63" s="105"/>
      <c r="E63" s="105"/>
      <c r="F63" s="105"/>
      <c r="G63" s="105"/>
      <c r="H63" s="105"/>
    </row>
  </sheetData>
  <sheetProtection/>
  <mergeCells count="58">
    <mergeCell ref="A57:F57"/>
    <mergeCell ref="G57:H57"/>
    <mergeCell ref="B52:E52"/>
    <mergeCell ref="B53:E53"/>
    <mergeCell ref="B54:E54"/>
    <mergeCell ref="B55:E55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A16:H16"/>
    <mergeCell ref="B17:E17"/>
    <mergeCell ref="B18:E18"/>
    <mergeCell ref="B19:E19"/>
    <mergeCell ref="B20:E20"/>
    <mergeCell ref="B21:E21"/>
    <mergeCell ref="A9:H9"/>
    <mergeCell ref="A10:H10"/>
    <mergeCell ref="A11:H11"/>
    <mergeCell ref="A12:H12"/>
    <mergeCell ref="A14:H14"/>
    <mergeCell ref="A15:H15"/>
    <mergeCell ref="A58:F58"/>
    <mergeCell ref="G58:H58"/>
    <mergeCell ref="G61:H61"/>
    <mergeCell ref="G62:H62"/>
    <mergeCell ref="A3:H3"/>
    <mergeCell ref="A4:H4"/>
    <mergeCell ref="A5:H5"/>
    <mergeCell ref="A6:H6"/>
    <mergeCell ref="A7:H7"/>
    <mergeCell ref="A8:H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5">
      <selection activeCell="M18" sqref="M18"/>
    </sheetView>
  </sheetViews>
  <sheetFormatPr defaultColWidth="9.140625" defaultRowHeight="12.75"/>
  <cols>
    <col min="1" max="1" width="3.28125" style="0" customWidth="1"/>
    <col min="2" max="2" width="16.140625" style="0" customWidth="1"/>
    <col min="3" max="3" width="13.421875" style="0" customWidth="1"/>
    <col min="4" max="4" width="13.28125" style="0" customWidth="1"/>
    <col min="5" max="5" width="12.57421875" style="0" customWidth="1"/>
    <col min="6" max="6" width="11.421875" style="0" customWidth="1"/>
    <col min="7" max="7" width="9.8515625" style="0" customWidth="1"/>
    <col min="9" max="9" width="11.7109375" style="0" customWidth="1"/>
    <col min="12" max="12" width="12.8515625" style="0" customWidth="1"/>
    <col min="13" max="13" width="11.00390625" style="0" customWidth="1"/>
    <col min="14" max="14" width="11.421875" style="0" customWidth="1"/>
    <col min="15" max="16" width="13.57421875" style="0" bestFit="1" customWidth="1"/>
  </cols>
  <sheetData>
    <row r="1" spans="1:13" ht="15">
      <c r="A1" s="139"/>
      <c r="B1" s="140" t="s">
        <v>2</v>
      </c>
      <c r="C1" s="141"/>
      <c r="D1" s="141"/>
      <c r="E1" s="141"/>
      <c r="F1" s="141"/>
      <c r="G1" s="141"/>
      <c r="H1" s="141"/>
      <c r="I1" s="141" t="s">
        <v>239</v>
      </c>
      <c r="J1" s="141"/>
      <c r="K1" s="141"/>
      <c r="L1" s="141"/>
      <c r="M1" s="141"/>
    </row>
    <row r="2" spans="1:13" ht="15">
      <c r="A2" s="139"/>
      <c r="B2" s="140" t="s">
        <v>235</v>
      </c>
      <c r="C2" s="141"/>
      <c r="D2" s="141"/>
      <c r="E2" s="141"/>
      <c r="F2" s="141"/>
      <c r="G2" s="141"/>
      <c r="H2" s="141"/>
      <c r="I2" s="141" t="s">
        <v>240</v>
      </c>
      <c r="J2" s="141"/>
      <c r="K2" s="141"/>
      <c r="L2" s="141"/>
      <c r="M2" s="141"/>
    </row>
    <row r="3" spans="1:13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143"/>
      <c r="B5" s="144" t="s">
        <v>251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2.75">
      <c r="A6" s="143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4.25">
      <c r="A7" s="143"/>
      <c r="B7" s="146" t="s">
        <v>242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75">
      <c r="A8" s="143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2.75">
      <c r="A9" s="139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60">
      <c r="A10" s="147" t="s">
        <v>9</v>
      </c>
      <c r="B10" s="147" t="s">
        <v>216</v>
      </c>
      <c r="C10" s="147" t="s">
        <v>217</v>
      </c>
      <c r="D10" s="147" t="s">
        <v>218</v>
      </c>
      <c r="E10" s="147"/>
      <c r="F10" s="147"/>
      <c r="G10" s="147"/>
      <c r="H10" s="147"/>
      <c r="I10" s="147"/>
      <c r="J10" s="148"/>
      <c r="K10" s="148"/>
      <c r="L10" s="147"/>
      <c r="M10" s="147" t="s">
        <v>219</v>
      </c>
    </row>
    <row r="11" spans="1:13" ht="108">
      <c r="A11" s="147"/>
      <c r="B11" s="147"/>
      <c r="C11" s="147"/>
      <c r="D11" s="147" t="s">
        <v>236</v>
      </c>
      <c r="E11" s="147" t="s">
        <v>241</v>
      </c>
      <c r="F11" s="147" t="s">
        <v>237</v>
      </c>
      <c r="G11" s="147" t="s">
        <v>220</v>
      </c>
      <c r="H11" s="147" t="s">
        <v>238</v>
      </c>
      <c r="I11" s="149" t="s">
        <v>227</v>
      </c>
      <c r="J11" s="147" t="s">
        <v>221</v>
      </c>
      <c r="K11" s="150" t="s">
        <v>222</v>
      </c>
      <c r="L11" s="151" t="s">
        <v>228</v>
      </c>
      <c r="M11" s="147"/>
    </row>
    <row r="12" spans="1:13" ht="12.75">
      <c r="A12" s="152">
        <v>1</v>
      </c>
      <c r="B12" s="152">
        <v>2</v>
      </c>
      <c r="C12" s="152">
        <v>3</v>
      </c>
      <c r="D12" s="152">
        <v>4</v>
      </c>
      <c r="E12" s="152">
        <v>5</v>
      </c>
      <c r="F12" s="152">
        <v>6</v>
      </c>
      <c r="G12" s="152">
        <v>7</v>
      </c>
      <c r="H12" s="152">
        <v>8</v>
      </c>
      <c r="I12" s="152">
        <v>9</v>
      </c>
      <c r="J12" s="152">
        <v>10</v>
      </c>
      <c r="K12" s="153" t="s">
        <v>229</v>
      </c>
      <c r="L12" s="152">
        <v>12</v>
      </c>
      <c r="M12" s="152">
        <v>13</v>
      </c>
    </row>
    <row r="13" spans="1:15" ht="108">
      <c r="A13" s="147" t="s">
        <v>205</v>
      </c>
      <c r="B13" s="154" t="s">
        <v>230</v>
      </c>
      <c r="C13" s="155">
        <f>C14+C15</f>
        <v>67236.79</v>
      </c>
      <c r="D13" s="155">
        <f aca="true" t="shared" si="0" ref="D13:L13">D14+D15</f>
        <v>496862.82</v>
      </c>
      <c r="E13" s="155">
        <f t="shared" si="0"/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-496700.26999999996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6">
        <f aca="true" t="shared" si="1" ref="M13:M24">C13+D13+E13+F13+G13+H13+I13+J13+K13+L13</f>
        <v>67399.34000000003</v>
      </c>
      <c r="O13" s="175"/>
    </row>
    <row r="14" spans="1:13" ht="24">
      <c r="A14" s="152" t="s">
        <v>206</v>
      </c>
      <c r="B14" s="158" t="s">
        <v>223</v>
      </c>
      <c r="C14" s="159">
        <v>67236.79</v>
      </c>
      <c r="D14" s="160">
        <f>7930</f>
        <v>7930</v>
      </c>
      <c r="E14" s="161"/>
      <c r="F14" s="159"/>
      <c r="G14" s="162"/>
      <c r="H14" s="162"/>
      <c r="I14" s="165">
        <v>-7912.36</v>
      </c>
      <c r="J14" s="162"/>
      <c r="K14" s="162"/>
      <c r="L14" s="162"/>
      <c r="M14" s="159">
        <f t="shared" si="1"/>
        <v>67254.43</v>
      </c>
    </row>
    <row r="15" spans="1:16" ht="24">
      <c r="A15" s="152" t="s">
        <v>207</v>
      </c>
      <c r="B15" s="158" t="s">
        <v>224</v>
      </c>
      <c r="C15" s="163"/>
      <c r="D15" s="160">
        <f>488520+(59.36+204.86+148.6)</f>
        <v>488932.82</v>
      </c>
      <c r="E15" s="161"/>
      <c r="F15" s="163"/>
      <c r="G15" s="162"/>
      <c r="H15" s="162"/>
      <c r="I15" s="164">
        <v>-488787.91</v>
      </c>
      <c r="J15" s="162"/>
      <c r="K15" s="162"/>
      <c r="L15" s="165"/>
      <c r="M15" s="159">
        <f t="shared" si="1"/>
        <v>144.9100000000326</v>
      </c>
      <c r="P15" s="175"/>
    </row>
    <row r="16" spans="1:16" ht="120">
      <c r="A16" s="147" t="s">
        <v>208</v>
      </c>
      <c r="B16" s="154" t="s">
        <v>231</v>
      </c>
      <c r="C16" s="155">
        <f>C17+C18</f>
        <v>1418244.04</v>
      </c>
      <c r="D16" s="155">
        <f>D17+D18</f>
        <v>152429.92</v>
      </c>
      <c r="E16" s="172">
        <f>E17+E18</f>
        <v>0</v>
      </c>
      <c r="F16" s="155">
        <f aca="true" t="shared" si="2" ref="F16:L16">F17+F18</f>
        <v>0</v>
      </c>
      <c r="G16" s="155">
        <f t="shared" si="2"/>
        <v>0</v>
      </c>
      <c r="H16" s="155">
        <f t="shared" si="2"/>
        <v>0</v>
      </c>
      <c r="I16" s="171">
        <f t="shared" si="2"/>
        <v>-165223.94999999998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6">
        <f t="shared" si="1"/>
        <v>1405450.01</v>
      </c>
      <c r="N16" s="174"/>
      <c r="O16" s="175"/>
      <c r="P16" s="175"/>
    </row>
    <row r="17" spans="1:13" ht="24">
      <c r="A17" s="152" t="s">
        <v>209</v>
      </c>
      <c r="B17" s="158" t="s">
        <v>223</v>
      </c>
      <c r="C17" s="159">
        <v>1418244.04</v>
      </c>
      <c r="D17" s="160">
        <f>1000</f>
        <v>1000</v>
      </c>
      <c r="E17" s="166"/>
      <c r="F17" s="159"/>
      <c r="G17" s="165"/>
      <c r="H17" s="165"/>
      <c r="I17" s="170">
        <v>-15028.52</v>
      </c>
      <c r="J17" s="162"/>
      <c r="K17" s="162"/>
      <c r="L17" s="162"/>
      <c r="M17" s="159">
        <f t="shared" si="1"/>
        <v>1404215.52</v>
      </c>
    </row>
    <row r="18" spans="1:16" ht="24">
      <c r="A18" s="152" t="s">
        <v>210</v>
      </c>
      <c r="B18" s="158" t="s">
        <v>224</v>
      </c>
      <c r="C18" s="159">
        <v>0</v>
      </c>
      <c r="D18" s="160">
        <f>4300+146527+(105.46+289.9+207.56)</f>
        <v>151429.92</v>
      </c>
      <c r="E18" s="166"/>
      <c r="F18" s="163"/>
      <c r="G18" s="162"/>
      <c r="H18" s="162"/>
      <c r="I18" s="170">
        <v>-150195.43</v>
      </c>
      <c r="J18" s="162"/>
      <c r="K18" s="165"/>
      <c r="L18" s="165"/>
      <c r="M18" s="159">
        <f t="shared" si="1"/>
        <v>1234.4900000000198</v>
      </c>
      <c r="P18" s="175"/>
    </row>
    <row r="19" spans="1:16" ht="192">
      <c r="A19" s="147" t="s">
        <v>211</v>
      </c>
      <c r="B19" s="154" t="s">
        <v>232</v>
      </c>
      <c r="C19" s="156">
        <f>C20+C21</f>
        <v>618671.97</v>
      </c>
      <c r="D19" s="155">
        <f aca="true" t="shared" si="3" ref="D19:L19">D20+D21</f>
        <v>0</v>
      </c>
      <c r="E19" s="155">
        <f t="shared" si="3"/>
        <v>0</v>
      </c>
      <c r="F19" s="155">
        <f t="shared" si="3"/>
        <v>0</v>
      </c>
      <c r="G19" s="155">
        <f t="shared" si="3"/>
        <v>0</v>
      </c>
      <c r="H19" s="155">
        <f t="shared" si="3"/>
        <v>0</v>
      </c>
      <c r="I19" s="155">
        <f t="shared" si="3"/>
        <v>-625.41</v>
      </c>
      <c r="J19" s="155">
        <f t="shared" si="3"/>
        <v>0</v>
      </c>
      <c r="K19" s="155">
        <f t="shared" si="3"/>
        <v>0</v>
      </c>
      <c r="L19" s="155">
        <f t="shared" si="3"/>
        <v>0</v>
      </c>
      <c r="M19" s="156">
        <f t="shared" si="1"/>
        <v>618046.5599999999</v>
      </c>
      <c r="O19" s="175"/>
      <c r="P19" s="175"/>
    </row>
    <row r="20" spans="1:13" ht="24">
      <c r="A20" s="152" t="s">
        <v>212</v>
      </c>
      <c r="B20" s="158" t="s">
        <v>223</v>
      </c>
      <c r="C20" s="159">
        <v>618671.97</v>
      </c>
      <c r="D20" s="163"/>
      <c r="E20" s="163"/>
      <c r="F20" s="162"/>
      <c r="G20" s="162"/>
      <c r="H20" s="162"/>
      <c r="I20" s="162">
        <v>-625.41</v>
      </c>
      <c r="J20" s="162"/>
      <c r="K20" s="162"/>
      <c r="L20" s="162"/>
      <c r="M20" s="159">
        <f t="shared" si="1"/>
        <v>618046.5599999999</v>
      </c>
    </row>
    <row r="21" spans="1:13" ht="24">
      <c r="A21" s="152" t="s">
        <v>213</v>
      </c>
      <c r="B21" s="158" t="s">
        <v>224</v>
      </c>
      <c r="C21" s="163"/>
      <c r="D21" s="159"/>
      <c r="E21" s="163"/>
      <c r="F21" s="163"/>
      <c r="G21" s="162"/>
      <c r="H21" s="162"/>
      <c r="I21" s="162"/>
      <c r="J21" s="162"/>
      <c r="K21" s="162"/>
      <c r="L21" s="162"/>
      <c r="M21" s="159">
        <f t="shared" si="1"/>
        <v>0</v>
      </c>
    </row>
    <row r="22" spans="1:16" ht="12.75">
      <c r="A22" s="147" t="s">
        <v>214</v>
      </c>
      <c r="B22" s="154" t="s">
        <v>225</v>
      </c>
      <c r="C22" s="155">
        <f>C24+C23</f>
        <v>38948.67</v>
      </c>
      <c r="D22" s="155">
        <f aca="true" t="shared" si="4" ref="D22:L22">D23+D24</f>
        <v>45</v>
      </c>
      <c r="E22" s="155">
        <f t="shared" si="4"/>
        <v>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5">
        <f t="shared" si="4"/>
        <v>-13870.99</v>
      </c>
      <c r="J22" s="155">
        <f t="shared" si="4"/>
        <v>0</v>
      </c>
      <c r="K22" s="155">
        <f t="shared" si="4"/>
        <v>0</v>
      </c>
      <c r="L22" s="155">
        <f t="shared" si="4"/>
        <v>0</v>
      </c>
      <c r="M22" s="156">
        <f t="shared" si="1"/>
        <v>25122.68</v>
      </c>
      <c r="N22" s="174"/>
      <c r="P22" s="175"/>
    </row>
    <row r="23" spans="1:13" ht="24">
      <c r="A23" s="152" t="s">
        <v>233</v>
      </c>
      <c r="B23" s="158" t="s">
        <v>223</v>
      </c>
      <c r="C23" s="159">
        <v>26859.59</v>
      </c>
      <c r="D23" s="166"/>
      <c r="E23" s="165"/>
      <c r="F23" s="159"/>
      <c r="G23" s="163"/>
      <c r="H23" s="163"/>
      <c r="I23" s="170">
        <v>-8066.49</v>
      </c>
      <c r="J23" s="165"/>
      <c r="K23" s="165"/>
      <c r="L23" s="165"/>
      <c r="M23" s="159">
        <f t="shared" si="1"/>
        <v>18793.1</v>
      </c>
    </row>
    <row r="24" spans="1:16" ht="24">
      <c r="A24" s="152" t="s">
        <v>234</v>
      </c>
      <c r="B24" s="158" t="s">
        <v>224</v>
      </c>
      <c r="C24" s="159">
        <v>12089.08</v>
      </c>
      <c r="D24" s="159">
        <v>45</v>
      </c>
      <c r="E24" s="162"/>
      <c r="F24" s="163"/>
      <c r="G24" s="163"/>
      <c r="H24" s="163"/>
      <c r="I24" s="165">
        <v>-5804.5</v>
      </c>
      <c r="J24" s="165"/>
      <c r="K24" s="165"/>
      <c r="L24" s="165"/>
      <c r="M24" s="159">
        <f t="shared" si="1"/>
        <v>6329.58</v>
      </c>
      <c r="P24" s="175"/>
    </row>
    <row r="25" spans="1:13" ht="24">
      <c r="A25" s="147" t="s">
        <v>215</v>
      </c>
      <c r="B25" s="154" t="s">
        <v>226</v>
      </c>
      <c r="C25" s="156">
        <f aca="true" t="shared" si="5" ref="C25:L25">C13+C16+C19+C22</f>
        <v>2143101.4699999997</v>
      </c>
      <c r="D25" s="156">
        <f t="shared" si="5"/>
        <v>649337.74</v>
      </c>
      <c r="E25" s="156">
        <f t="shared" si="5"/>
        <v>0</v>
      </c>
      <c r="F25" s="156">
        <f t="shared" si="5"/>
        <v>0</v>
      </c>
      <c r="G25" s="156">
        <f t="shared" si="5"/>
        <v>0</v>
      </c>
      <c r="H25" s="156">
        <f t="shared" si="5"/>
        <v>0</v>
      </c>
      <c r="I25" s="156">
        <f t="shared" si="5"/>
        <v>-676420.62</v>
      </c>
      <c r="J25" s="156">
        <f t="shared" si="5"/>
        <v>0</v>
      </c>
      <c r="K25" s="156">
        <f t="shared" si="5"/>
        <v>0</v>
      </c>
      <c r="L25" s="156">
        <f t="shared" si="5"/>
        <v>0</v>
      </c>
      <c r="M25" s="156">
        <f>M13+M16+M19+M22</f>
        <v>2116018.5900000003</v>
      </c>
    </row>
    <row r="26" spans="1:13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>
      <c r="A27" s="139"/>
      <c r="B27" s="141"/>
      <c r="C27" s="141"/>
      <c r="D27" s="157"/>
      <c r="E27" s="141"/>
      <c r="F27" s="141"/>
      <c r="G27" s="141"/>
      <c r="H27" s="141"/>
      <c r="I27" s="157"/>
      <c r="J27" s="141"/>
      <c r="K27" s="141"/>
      <c r="L27" s="167"/>
      <c r="M27" s="157"/>
    </row>
    <row r="28" spans="1:13" ht="12.75">
      <c r="A28" s="139"/>
      <c r="B28" s="168" t="s">
        <v>243</v>
      </c>
      <c r="C28" s="144"/>
      <c r="D28" s="169"/>
      <c r="E28" s="141"/>
      <c r="F28" s="141"/>
      <c r="G28" s="141"/>
      <c r="H28" s="141"/>
      <c r="I28" s="141"/>
      <c r="J28" s="141"/>
      <c r="K28" s="141"/>
      <c r="L28" s="141"/>
      <c r="M28" s="157"/>
    </row>
    <row r="29" spans="1:14" ht="12.75">
      <c r="A29" s="139"/>
      <c r="B29" s="141"/>
      <c r="C29" s="141"/>
      <c r="D29" s="141"/>
      <c r="E29" s="141"/>
      <c r="F29" s="157"/>
      <c r="G29" s="141"/>
      <c r="H29" s="141"/>
      <c r="I29" s="141"/>
      <c r="J29" s="141"/>
      <c r="K29" s="141"/>
      <c r="L29" s="141"/>
      <c r="M29" s="167"/>
      <c r="N29" s="175"/>
    </row>
    <row r="30" spans="1:13" ht="12.75">
      <c r="A30" s="139"/>
      <c r="B30" s="141"/>
      <c r="C30" s="141"/>
      <c r="D30" s="157"/>
      <c r="E30" s="141"/>
      <c r="F30" s="157"/>
      <c r="G30" s="141"/>
      <c r="H30" s="141"/>
      <c r="I30" s="141"/>
      <c r="J30" s="141"/>
      <c r="K30" s="141"/>
      <c r="L30" s="141"/>
      <c r="M30" s="157"/>
    </row>
  </sheetData>
  <sheetProtection/>
  <printOptions/>
  <pageMargins left="0.35433070866141736" right="0.35433070866141736" top="0.984251968503937" bottom="0.59055118110236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2016-07-14T11:18:16Z</cp:lastPrinted>
  <dcterms:created xsi:type="dcterms:W3CDTF">2016-04-29T11:44:57Z</dcterms:created>
  <dcterms:modified xsi:type="dcterms:W3CDTF">2017-02-07T07:39:38Z</dcterms:modified>
  <cp:category/>
  <cp:version/>
  <cp:contentType/>
  <cp:contentStatus/>
</cp:coreProperties>
</file>